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S:\D下水道経営係（旧経営係）\42公営企業に係る「経営比較分析表」→R7(R6決算)~Int系へ(仮)\令和７年度　　公営企業に係る経営比較分析表（令和６年度決算）の分析等について（依頼）\05HP公表\"/>
    </mc:Choice>
  </mc:AlternateContent>
  <xr:revisionPtr revIDLastSave="0" documentId="13_ncr:1_{7FD33478-DA8C-43FC-B135-8BDA651530EE}" xr6:coauthVersionLast="36" xr6:coauthVersionMax="36" xr10:uidLastSave="{00000000-0000-0000-0000-000000000000}"/>
  <workbookProtection workbookAlgorithmName="SHA-512" workbookHashValue="F56NEN8aC0WerD2w/UBUASHi52koI274sbfFeXd2eqt596HRWsrLiKeAGTXlMwS/qWMXVHy+aHhaq10z7rvLVQ==" workbookSaltValue="LkujVEXKTf3ARE/S3apCfA==" workbookSpinCount="100000" lockStructure="1"/>
  <bookViews>
    <workbookView xWindow="0" yWindow="0" windowWidth="28800" windowHeight="122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I10" i="4"/>
  <c r="B10" i="4"/>
  <c r="BB8" i="4"/>
  <c r="AT8" i="4"/>
  <c r="AL8" i="4"/>
  <c r="AD8" i="4"/>
  <c r="W8" i="4"/>
  <c r="P8" i="4"/>
  <c r="I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<sst xmlns="http://schemas.openxmlformats.org/spreadsheetml/2006/main" count="228" uniqueCount="113">
  <si>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</si>
  <si>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</si>
  <si>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</si>
  <si>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</si>
  <si>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</si>
  <si>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</si>
  <si>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</si>
  <si>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</si>
  <si>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</si>
  <si>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</si>
  <si>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</si>
  <si>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</si>
  <si>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</si>
  <si>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</si>
  <si>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</si>
  <si>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</si>
  <si>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</si>
  <si>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</si>
  <si>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</si>
  <si>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</si>
  <si>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</si>
  <si>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</si>
  <si>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</si>
  <si>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</si>
  <si>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</si>
  <si>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</si>
  <si>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</si>
  <si>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</si>
  <si>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</si>
  <si>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</si>
  <si>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</si>
  <si>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</si>
  <si>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</si>
  <si>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</si>
  <si>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</si>
  <si>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</si>
  <si>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</si>
  <si>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</si>
  <si>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</si>
  <si>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</si>
  <si>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</si>
  <si>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</si>
  <si>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</si>
  <si>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</si>
  <si>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</si>
  <si>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</si>
  <si>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</si>
  <si>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</si>
  <si>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</si>
  <si>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</si>
  <si>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</si>
  <si>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</si>
  <si>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</si>
  <si>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</si>
  <si>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</si>
  <si>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</si>
  <si>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</si>
  <si>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</si>
  <si>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</si>
  <si>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</si>
  <si>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</si>
  <si>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</si>
  <si>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</si>
  <si>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</si>
  <si>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</si>
  <si>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</si>
  <si>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</si>
  <si>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</si>
  <si>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</si>
  <si>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</si>
  <si>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</si>
  <si>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</si>
  <si>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</si>
  <si>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</si>
  <si>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</si>
  <si>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</si>
  <si>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</si>
  <si>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</si>
  <si>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</si>
  <si>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</si>
  <si>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</si>
  <si>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</si>
  <si>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</si>
  <si>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</si>
  <si>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</si>
  <si>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</si>
  <si>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</si>
  <si>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</si>
  <si>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</si>
  <si>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</si>
  <si>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</si>
  <si>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</si>
  <si>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</si>
  <si>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亀岡市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</si>
  <si>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</si>
  <si>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</si>
  <si>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</si>
  <si>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</si>
  <si>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</si>
  <si>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</si>
  <si>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</si>
  <si>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</si>
  <si>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</si>
  <si>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</si>
  <si>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</si>
  <si>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</si>
  <si>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</si>
  <si>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</si>
  <si>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</si>
  <si>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</si>
  <si>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類似団体の水準を下回っているものの、上昇傾向であり、施設の老朽化が進んでいる状況です。
②管路経年化率　
　年々経年化は進んでいる状況で、高度経済成長期の人口増加に伴って整備した管路が法定耐用年数を超え、上昇傾向にあり、更新需要の増加が見込まれます。
③管路更新率
　管路の現状を分析し、基幹管路等重要度の高いものから、計画的に老朽管更新を進めています。なお、事業費の平準化を図っているため、管路延長から算出する指標は大きく変動することがあります。令和６年度については、基幹管路耐震化工事により前年度と比べ上昇しています。</t>
    <rPh sb="249" eb="251">
      <t>キカン</t>
    </rPh>
    <rPh sb="251" eb="253">
      <t>カンロ</t>
    </rPh>
    <rPh sb="253" eb="256">
      <t>タイシンカ</t>
    </rPh>
    <rPh sb="256" eb="258">
      <t>コウジ</t>
    </rPh>
    <rPh sb="261" eb="264">
      <t>ゼンネンド</t>
    </rPh>
    <rPh sb="265" eb="266">
      <t>クラ</t>
    </rPh>
    <rPh sb="267" eb="269">
      <t>ジョウショウ</t>
    </rPh>
    <phoneticPr fontId="4"/>
  </si>
  <si>
    <t>①経常収支比率
　毎年度100％を上回っていますが、施設等の維持管理費や人件費の増加に伴い、令和5年度より減少に転じています。
②累積欠損金比率
　累積欠損金は発生していません。
③流動比率
　毎年度100％を上回っており、当面は短期的な債務に対する支払資金が確保され、支払能力に問題はないと考えます。
④企業債残高対給水収益比率
　施設整備の財源として多額の企業債を発行してきたことから、高い水準ではありますが、毎年度、企業債借入額を企業債償還額未満に抑制し、経年的に企業債残高が減少していることから、比率は今後下降傾向になると考えます。
⑤料金回収率
　今年度も供給単価の増加を上回る給水原価の増加に伴い100%を下回りました。今後も施設の適正管理に努め、維持管理費の縮減を図ります。
⑥給水原価
　有収水量が減少傾向にあるのに加え、維持管理費や人件費の増加により給水原価は増加傾向にあります。
⑦施設利用率
　一日平均配水量の増加に伴い、僅かに上昇しています。今後の施設更新にあたり施設規模の適正化を検討する必要があると考えています。
⑧有収率
　有収水量の減少が配水量の減少を上回っており、前年度に比べ、有収率が減少しました。今後も引き続き漏水対策等による有収水量の増加を図ります。</t>
    <rPh sb="26" eb="28">
      <t>シセツ</t>
    </rPh>
    <rPh sb="28" eb="29">
      <t>トウ</t>
    </rPh>
    <rPh sb="30" eb="32">
      <t>イジ</t>
    </rPh>
    <rPh sb="32" eb="34">
      <t>カンリ</t>
    </rPh>
    <rPh sb="36" eb="39">
      <t>ジンケンヒ</t>
    </rPh>
    <rPh sb="352" eb="354">
      <t>ユウシュウ</t>
    </rPh>
    <rPh sb="354" eb="356">
      <t>スイリョウ</t>
    </rPh>
    <rPh sb="357" eb="359">
      <t>ゲンショウ</t>
    </rPh>
    <rPh sb="359" eb="361">
      <t>ケイコウ</t>
    </rPh>
    <rPh sb="366" eb="367">
      <t>クワ</t>
    </rPh>
    <rPh sb="369" eb="371">
      <t>イジ</t>
    </rPh>
    <rPh sb="371" eb="374">
      <t>カンリヒ</t>
    </rPh>
    <rPh sb="375" eb="378">
      <t>ジンケンヒ</t>
    </rPh>
    <rPh sb="379" eb="381">
      <t>ゾウカ</t>
    </rPh>
    <rPh sb="384" eb="386">
      <t>キュウスイ</t>
    </rPh>
    <rPh sb="386" eb="388">
      <t>ゲンカ</t>
    </rPh>
    <rPh sb="389" eb="391">
      <t>ゾウカ</t>
    </rPh>
    <rPh sb="391" eb="393">
      <t>ケイコウ</t>
    </rPh>
    <rPh sb="416" eb="418">
      <t>ゾウカ</t>
    </rPh>
    <rPh sb="425" eb="427">
      <t>ジョウショウ</t>
    </rPh>
    <rPh sb="482" eb="484">
      <t>ゲンショウ</t>
    </rPh>
    <rPh sb="485" eb="487">
      <t>ハイスイ</t>
    </rPh>
    <rPh sb="487" eb="488">
      <t>リョウ</t>
    </rPh>
    <rPh sb="489" eb="491">
      <t>ゲンショウ</t>
    </rPh>
    <rPh sb="492" eb="494">
      <t>ウワマワ</t>
    </rPh>
    <rPh sb="506" eb="509">
      <t>ユウシュウリツ</t>
    </rPh>
    <rPh sb="510" eb="512">
      <t>ゲンショウ</t>
    </rPh>
    <rPh sb="517" eb="519">
      <t>コンゴ</t>
    </rPh>
    <rPh sb="520" eb="521">
      <t>ヒ</t>
    </rPh>
    <rPh sb="522" eb="523">
      <t>ツヅ</t>
    </rPh>
    <rPh sb="524" eb="526">
      <t>ロウスイ</t>
    </rPh>
    <rPh sb="526" eb="528">
      <t>タイサク</t>
    </rPh>
    <rPh sb="528" eb="529">
      <t>トウ</t>
    </rPh>
    <rPh sb="532" eb="534">
      <t>ユウシュウ</t>
    </rPh>
    <rPh sb="534" eb="536">
      <t>スイリョウ</t>
    </rPh>
    <rPh sb="537" eb="539">
      <t>ゾウカ</t>
    </rPh>
    <rPh sb="540" eb="541">
      <t>ハカ</t>
    </rPh>
    <phoneticPr fontId="4"/>
  </si>
  <si>
    <t>　各指標からは、現在のところ経営の健全性・効率性は一定保たれていると考えられます。
  しかし、人口減等により給水収益が減少傾向にある中、近年の人件費の増加や物価高騰による営業費用の増加、老朽化による施設の更新需要の増大が見込まれ、近い将来、厳しい経営環境が予想されます。更新投資を平準化しつつ過剰投資を行わないよう努め、投資財源については、将来世代の負担が膨らまないよう、企業債借入額を企業債償還額の範囲内として抑制しますが、適切な料金負担のあり方についても検討が必要と考えます。
　また、人材の確保が深刻な課題になっており、熟練職員からの技術の継承に努めるとともに、職員の技術力や専門性の向上を図ります。
　今後とも引き続き、令和２年度に策定した「亀岡市上下水道ビジョン」に沿って、持続可能な経営基盤の強化に取り組んでいくこととします。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</si>
</sst>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0.12</c:v>
                </c:pt>
                <c:pt idx="1">
                  <c:v>0.45</c:v>
                </c:pt>
                <c:pt idx="2">
                  <c:v>0.28999999999999998</c:v>
                </c:pt>
                <c:pt idx="3">
                  <c:v>0.37</c:v>
                </c:pt>
                <c:pt idx="4">
                  <c:v>0.4</c:v>
                </c:pt>
              </c:numCache>
            </c:numRef>
          </c:val>
          <c:extLst>
            <c:ext xmlns:c16="http://schemas.microsoft.com/office/drawing/2014/chart" uri="{C3380CC4-5D6E-409C-BE32-E72D297353CC}">
              <c16:uniqueId val="{00000000-2BCC-4E73-B510-4AA051EB4AB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2BCC-4E73-B510-4AA051EB4AB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52.64</c:v>
                </c:pt>
                <c:pt idx="1">
                  <c:v>50.64</c:v>
                </c:pt>
                <c:pt idx="2">
                  <c:v>50.36</c:v>
                </c:pt>
                <c:pt idx="3">
                  <c:v>49.69</c:v>
                </c:pt>
                <c:pt idx="4">
                  <c:v>49.81</c:v>
                </c:pt>
              </c:numCache>
            </c:numRef>
          </c:val>
          <c:extLst>
            <c:ext xmlns:c16="http://schemas.microsoft.com/office/drawing/2014/chart" uri="{C3380CC4-5D6E-409C-BE32-E72D297353CC}">
              <c16:uniqueId val="{00000000-EF36-4D4F-8E48-033D1D320EE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EF36-4D4F-8E48-033D1D320EE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88.98</c:v>
                </c:pt>
                <c:pt idx="1">
                  <c:v>91.07</c:v>
                </c:pt>
                <c:pt idx="2">
                  <c:v>91.61</c:v>
                </c:pt>
                <c:pt idx="3">
                  <c:v>92</c:v>
                </c:pt>
                <c:pt idx="4">
                  <c:v>91.86</c:v>
                </c:pt>
              </c:numCache>
            </c:numRef>
          </c:val>
          <c:extLst>
            <c:ext xmlns:c16="http://schemas.microsoft.com/office/drawing/2014/chart" uri="{C3380CC4-5D6E-409C-BE32-E72D297353CC}">
              <c16:uniqueId val="{00000000-AF18-4511-A687-0D7906DA6B7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AF18-4511-A687-0D7906DA6B7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111.87</c:v>
                </c:pt>
                <c:pt idx="1">
                  <c:v>113.68</c:v>
                </c:pt>
                <c:pt idx="2">
                  <c:v>114.41</c:v>
                </c:pt>
                <c:pt idx="3">
                  <c:v>113.76</c:v>
                </c:pt>
                <c:pt idx="4">
                  <c:v>109.43</c:v>
                </c:pt>
              </c:numCache>
            </c:numRef>
          </c:val>
          <c:extLst>
            <c:ext xmlns:c16="http://schemas.microsoft.com/office/drawing/2014/chart" uri="{C3380CC4-5D6E-409C-BE32-E72D297353CC}">
              <c16:uniqueId val="{00000000-56D2-4924-9E3B-382EEFA2973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56D2-4924-9E3B-382EEFA2973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45.02</c:v>
                </c:pt>
                <c:pt idx="1">
                  <c:v>45.89</c:v>
                </c:pt>
                <c:pt idx="2">
                  <c:v>47.41</c:v>
                </c:pt>
                <c:pt idx="3">
                  <c:v>48.83</c:v>
                </c:pt>
                <c:pt idx="4">
                  <c:v>50.14</c:v>
                </c:pt>
              </c:numCache>
            </c:numRef>
          </c:val>
          <c:extLst>
            <c:ext xmlns:c16="http://schemas.microsoft.com/office/drawing/2014/chart" uri="{C3380CC4-5D6E-409C-BE32-E72D297353CC}">
              <c16:uniqueId val="{00000000-EE63-4785-8C1B-AAE922B7364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EE63-4785-8C1B-AAE922B7364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14.26</c:v>
                </c:pt>
                <c:pt idx="1">
                  <c:v>15.94</c:v>
                </c:pt>
                <c:pt idx="2">
                  <c:v>20.399999999999999</c:v>
                </c:pt>
                <c:pt idx="3">
                  <c:v>21.32</c:v>
                </c:pt>
                <c:pt idx="4">
                  <c:v>21.89</c:v>
                </c:pt>
              </c:numCache>
            </c:numRef>
          </c:val>
          <c:extLst>
            <c:ext xmlns:c16="http://schemas.microsoft.com/office/drawing/2014/chart" uri="{C3380CC4-5D6E-409C-BE32-E72D297353CC}">
              <c16:uniqueId val="{00000000-39BC-40FC-900A-0FAD8E3A7BC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39BC-40FC-900A-0FAD8E3A7BC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1F-4538-B648-A3FA1A3E9DB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D01F-4538-B648-A3FA1A3E9DB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385.37</c:v>
                </c:pt>
                <c:pt idx="1">
                  <c:v>367.27</c:v>
                </c:pt>
                <c:pt idx="2">
                  <c:v>327.16000000000003</c:v>
                </c:pt>
                <c:pt idx="3">
                  <c:v>377.19</c:v>
                </c:pt>
                <c:pt idx="4">
                  <c:v>275.57</c:v>
                </c:pt>
              </c:numCache>
            </c:numRef>
          </c:val>
          <c:extLst>
            <c:ext xmlns:c16="http://schemas.microsoft.com/office/drawing/2014/chart" uri="{C3380CC4-5D6E-409C-BE32-E72D297353CC}">
              <c16:uniqueId val="{00000000-76BE-493F-9127-8B0BC421EF2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76BE-493F-9127-8B0BC421EF2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582.1</c:v>
                </c:pt>
                <c:pt idx="1">
                  <c:v>584.44000000000005</c:v>
                </c:pt>
                <c:pt idx="2">
                  <c:v>563.46</c:v>
                </c:pt>
                <c:pt idx="3">
                  <c:v>551.79</c:v>
                </c:pt>
                <c:pt idx="4">
                  <c:v>532.71</c:v>
                </c:pt>
              </c:numCache>
            </c:numRef>
          </c:val>
          <c:extLst>
            <c:ext xmlns:c16="http://schemas.microsoft.com/office/drawing/2014/chart" uri="{C3380CC4-5D6E-409C-BE32-E72D297353CC}">
              <c16:uniqueId val="{00000000-80A4-4844-ABE1-B3AA42085CB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80A4-4844-ABE1-B3AA42085CB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99.93</c:v>
                </c:pt>
                <c:pt idx="1">
                  <c:v>100.89</c:v>
                </c:pt>
                <c:pt idx="2">
                  <c:v>100.1</c:v>
                </c:pt>
                <c:pt idx="3">
                  <c:v>99.01</c:v>
                </c:pt>
                <c:pt idx="4">
                  <c:v>93.41</c:v>
                </c:pt>
              </c:numCache>
            </c:numRef>
          </c:val>
          <c:extLst>
            <c:ext xmlns:c16="http://schemas.microsoft.com/office/drawing/2014/chart" uri="{C3380CC4-5D6E-409C-BE32-E72D297353CC}">
              <c16:uniqueId val="{00000000-9B5E-4FBC-817F-A8482334120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9B5E-4FBC-817F-A8482334120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123.96</c:v>
                </c:pt>
                <c:pt idx="1">
                  <c:v>122.72</c:v>
                </c:pt>
                <c:pt idx="2">
                  <c:v>124.22</c:v>
                </c:pt>
                <c:pt idx="3">
                  <c:v>126.55</c:v>
                </c:pt>
                <c:pt idx="4">
                  <c:v>134.4</c:v>
                </c:pt>
              </c:numCache>
            </c:numRef>
          </c:val>
          <c:extLst>
            <c:ext xmlns:c16="http://schemas.microsoft.com/office/drawing/2014/chart" uri="{C3380CC4-5D6E-409C-BE32-E72D297353CC}">
              <c16:uniqueId val="{00000000-3B31-4E46-BD9D-89BAEB3C60A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3B31-4E46-BD9D-89BAEB3C60A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京都府　亀岡市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86209</v>
      </c>
      <c r="AM8" s="44"/>
      <c r="AN8" s="44"/>
      <c r="AO8" s="44"/>
      <c r="AP8" s="44"/>
      <c r="AQ8" s="44"/>
      <c r="AR8" s="44"/>
      <c r="AS8" s="44"/>
      <c r="AT8" s="45">
        <f>データ!$S$6</f>
        <v>224.8</v>
      </c>
      <c r="AU8" s="46"/>
      <c r="AV8" s="46"/>
      <c r="AW8" s="46"/>
      <c r="AX8" s="46"/>
      <c r="AY8" s="46"/>
      <c r="AZ8" s="46"/>
      <c r="BA8" s="46"/>
      <c r="BB8" s="47">
        <f>データ!$T$6</f>
        <v>383.49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73.39</v>
      </c>
      <c r="J10" s="46"/>
      <c r="K10" s="46"/>
      <c r="L10" s="46"/>
      <c r="M10" s="46"/>
      <c r="N10" s="46"/>
      <c r="O10" s="80"/>
      <c r="P10" s="47">
        <f>データ!$P$6</f>
        <v>98.24</v>
      </c>
      <c r="Q10" s="47"/>
      <c r="R10" s="47"/>
      <c r="S10" s="47"/>
      <c r="T10" s="47"/>
      <c r="U10" s="47"/>
      <c r="V10" s="47"/>
      <c r="W10" s="44">
        <f>データ!$Q$6</f>
        <v>2310</v>
      </c>
      <c r="X10" s="44"/>
      <c r="Y10" s="44"/>
      <c r="Z10" s="44"/>
      <c r="AA10" s="44"/>
      <c r="AB10" s="44"/>
      <c r="AC10" s="44"/>
      <c r="AD10" s="2"/>
      <c r="AE10" s="2"/>
      <c r="AF10" s="2"/>
      <c r="AG10" s="2"/>
      <c r="AH10" s="2"/>
      <c r="AI10" s="2"/>
      <c r="AJ10" s="2"/>
      <c r="AK10" s="2"/>
      <c r="AL10" s="44">
        <f>データ!$U$6</f>
        <v>84387</v>
      </c>
      <c r="AM10" s="44"/>
      <c r="AN10" s="44"/>
      <c r="AO10" s="44"/>
      <c r="AP10" s="44"/>
      <c r="AQ10" s="44"/>
      <c r="AR10" s="44"/>
      <c r="AS10" s="44"/>
      <c r="AT10" s="45">
        <f>データ!$V$6</f>
        <v>78.7</v>
      </c>
      <c r="AU10" s="46"/>
      <c r="AV10" s="46"/>
      <c r="AW10" s="46"/>
      <c r="AX10" s="46"/>
      <c r="AY10" s="46"/>
      <c r="AZ10" s="46"/>
      <c r="BA10" s="46"/>
      <c r="BB10" s="47">
        <f>データ!$W$6</f>
        <v>1072.26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lz0jWRl2MeB9I0u72wS23wqHDFws5WH8ABdrd/d7QsgBWmCaJDpdH5+aucZgbfmvBDaAHCUquNCsbjCqPktu0Q==" saltValue="rRuR8l5rhKvSZIWJLV2Ku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262064</v>
      </c>
      <c r="D6" s="20">
        <f t="shared" si="3"/>
        <v>46</v>
      </c>
      <c r="E6" s="20">
        <f t="shared" si="3"/>
        <v>1</v>
      </c>
      <c r="F6" s="20">
        <f t="shared" si="3"/>
        <v>0</v>
      </c>
      <c r="G6" s="20">
        <f t="shared" si="3"/>
        <v>1</v>
      </c>
      <c r="H6" s="20" t="str">
        <f t="shared" si="3"/>
        <v>京都府　亀岡市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73.39</v>
      </c>
      <c r="P6" s="21">
        <f t="shared" si="3"/>
        <v>98.24</v>
      </c>
      <c r="Q6" s="21">
        <f t="shared" si="3"/>
        <v>2310</v>
      </c>
      <c r="R6" s="21">
        <f t="shared" si="3"/>
        <v>86209</v>
      </c>
      <c r="S6" s="21">
        <f t="shared" si="3"/>
        <v>224.8</v>
      </c>
      <c r="T6" s="21">
        <f t="shared" si="3"/>
        <v>383.49</v>
      </c>
      <c r="U6" s="21">
        <f t="shared" si="3"/>
        <v>84387</v>
      </c>
      <c r="V6" s="21">
        <f t="shared" si="3"/>
        <v>78.7</v>
      </c>
      <c r="W6" s="21">
        <f t="shared" si="3"/>
        <v>1072.26</v>
      </c>
      <c r="X6" s="22">
        <f>IF(X7="",NA(),X7)</f>
        <v>111.87</v>
      </c>
      <c r="Y6" s="22">
        <f t="shared" ref="Y6:AG6" si="4">IF(Y7="",NA(),Y7)</f>
        <v>113.68</v>
      </c>
      <c r="Z6" s="22">
        <f t="shared" si="4"/>
        <v>114.41</v>
      </c>
      <c r="AA6" s="22">
        <f t="shared" si="4"/>
        <v>113.76</v>
      </c>
      <c r="AB6" s="22">
        <f t="shared" si="4"/>
        <v>109.43</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385.37</v>
      </c>
      <c r="AU6" s="22">
        <f t="shared" ref="AU6:BC6" si="6">IF(AU7="",NA(),AU7)</f>
        <v>367.27</v>
      </c>
      <c r="AV6" s="22">
        <f t="shared" si="6"/>
        <v>327.16000000000003</v>
      </c>
      <c r="AW6" s="22">
        <f t="shared" si="6"/>
        <v>377.19</v>
      </c>
      <c r="AX6" s="22">
        <f t="shared" si="6"/>
        <v>275.57</v>
      </c>
      <c r="AY6" s="22">
        <f t="shared" si="6"/>
        <v>350.79</v>
      </c>
      <c r="AZ6" s="22">
        <f t="shared" si="6"/>
        <v>354.57</v>
      </c>
      <c r="BA6" s="22">
        <f t="shared" si="6"/>
        <v>357.74</v>
      </c>
      <c r="BB6" s="22">
        <f t="shared" si="6"/>
        <v>344.88</v>
      </c>
      <c r="BC6" s="22">
        <f t="shared" si="6"/>
        <v>326.02</v>
      </c>
      <c r="BD6" s="21" t="str">
        <f>IF(BD7="","",IF(BD7="-","【-】","【"&amp;SUBSTITUTE(TEXT(BD7,"#,##0.00"),"-","△")&amp;"】"))</f>
        <v>【239.69】</v>
      </c>
      <c r="BE6" s="22">
        <f>IF(BE7="",NA(),BE7)</f>
        <v>582.1</v>
      </c>
      <c r="BF6" s="22">
        <f t="shared" ref="BF6:BN6" si="7">IF(BF7="",NA(),BF7)</f>
        <v>584.44000000000005</v>
      </c>
      <c r="BG6" s="22">
        <f t="shared" si="7"/>
        <v>563.46</v>
      </c>
      <c r="BH6" s="22">
        <f t="shared" si="7"/>
        <v>551.79</v>
      </c>
      <c r="BI6" s="22">
        <f t="shared" si="7"/>
        <v>532.71</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99.93</v>
      </c>
      <c r="BQ6" s="22">
        <f t="shared" ref="BQ6:BY6" si="8">IF(BQ7="",NA(),BQ7)</f>
        <v>100.89</v>
      </c>
      <c r="BR6" s="22">
        <f t="shared" si="8"/>
        <v>100.1</v>
      </c>
      <c r="BS6" s="22">
        <f t="shared" si="8"/>
        <v>99.01</v>
      </c>
      <c r="BT6" s="22">
        <f t="shared" si="8"/>
        <v>93.41</v>
      </c>
      <c r="BU6" s="22">
        <f t="shared" si="8"/>
        <v>100.85</v>
      </c>
      <c r="BV6" s="22">
        <f t="shared" si="8"/>
        <v>103.79</v>
      </c>
      <c r="BW6" s="22">
        <f t="shared" si="8"/>
        <v>98.3</v>
      </c>
      <c r="BX6" s="22">
        <f t="shared" si="8"/>
        <v>98.89</v>
      </c>
      <c r="BY6" s="22">
        <f t="shared" si="8"/>
        <v>99.25</v>
      </c>
      <c r="BZ6" s="21" t="str">
        <f>IF(BZ7="","",IF(BZ7="-","【-】","【"&amp;SUBSTITUTE(TEXT(BZ7,"#,##0.00"),"-","△")&amp;"】"))</f>
        <v>【97.59】</v>
      </c>
      <c r="CA6" s="22">
        <f>IF(CA7="",NA(),CA7)</f>
        <v>123.96</v>
      </c>
      <c r="CB6" s="22">
        <f t="shared" ref="CB6:CJ6" si="9">IF(CB7="",NA(),CB7)</f>
        <v>122.72</v>
      </c>
      <c r="CC6" s="22">
        <f t="shared" si="9"/>
        <v>124.22</v>
      </c>
      <c r="CD6" s="22">
        <f t="shared" si="9"/>
        <v>126.55</v>
      </c>
      <c r="CE6" s="22">
        <f t="shared" si="9"/>
        <v>134.4</v>
      </c>
      <c r="CF6" s="22">
        <f t="shared" si="9"/>
        <v>167.1</v>
      </c>
      <c r="CG6" s="22">
        <f t="shared" si="9"/>
        <v>167.86</v>
      </c>
      <c r="CH6" s="22">
        <f t="shared" si="9"/>
        <v>173.68</v>
      </c>
      <c r="CI6" s="22">
        <f t="shared" si="9"/>
        <v>174.52</v>
      </c>
      <c r="CJ6" s="22">
        <f t="shared" si="9"/>
        <v>178.92</v>
      </c>
      <c r="CK6" s="21" t="str">
        <f>IF(CK7="","",IF(CK7="-","【-】","【"&amp;SUBSTITUTE(TEXT(CK7,"#,##0.00"),"-","△")&amp;"】"))</f>
        <v>【181.66】</v>
      </c>
      <c r="CL6" s="22">
        <f>IF(CL7="",NA(),CL7)</f>
        <v>52.64</v>
      </c>
      <c r="CM6" s="22">
        <f t="shared" ref="CM6:CU6" si="10">IF(CM7="",NA(),CM7)</f>
        <v>50.64</v>
      </c>
      <c r="CN6" s="22">
        <f t="shared" si="10"/>
        <v>50.36</v>
      </c>
      <c r="CO6" s="22">
        <f t="shared" si="10"/>
        <v>49.69</v>
      </c>
      <c r="CP6" s="22">
        <f t="shared" si="10"/>
        <v>49.81</v>
      </c>
      <c r="CQ6" s="22">
        <f t="shared" si="10"/>
        <v>59.91</v>
      </c>
      <c r="CR6" s="22">
        <f t="shared" si="10"/>
        <v>59.4</v>
      </c>
      <c r="CS6" s="22">
        <f t="shared" si="10"/>
        <v>59.24</v>
      </c>
      <c r="CT6" s="22">
        <f t="shared" si="10"/>
        <v>58.77</v>
      </c>
      <c r="CU6" s="22">
        <f t="shared" si="10"/>
        <v>59.17</v>
      </c>
      <c r="CV6" s="21" t="str">
        <f>IF(CV7="","",IF(CV7="-","【-】","【"&amp;SUBSTITUTE(TEXT(CV7,"#,##0.00"),"-","△")&amp;"】"))</f>
        <v>【60.21】</v>
      </c>
      <c r="CW6" s="22">
        <f>IF(CW7="",NA(),CW7)</f>
        <v>88.98</v>
      </c>
      <c r="CX6" s="22">
        <f t="shared" ref="CX6:DF6" si="11">IF(CX7="",NA(),CX7)</f>
        <v>91.07</v>
      </c>
      <c r="CY6" s="22">
        <f t="shared" si="11"/>
        <v>91.61</v>
      </c>
      <c r="CZ6" s="22">
        <f t="shared" si="11"/>
        <v>92</v>
      </c>
      <c r="DA6" s="22">
        <f t="shared" si="11"/>
        <v>91.86</v>
      </c>
      <c r="DB6" s="22">
        <f t="shared" si="11"/>
        <v>87.26</v>
      </c>
      <c r="DC6" s="22">
        <f t="shared" si="11"/>
        <v>87.57</v>
      </c>
      <c r="DD6" s="22">
        <f t="shared" si="11"/>
        <v>87.26</v>
      </c>
      <c r="DE6" s="22">
        <f t="shared" si="11"/>
        <v>86.95</v>
      </c>
      <c r="DF6" s="22">
        <f t="shared" si="11"/>
        <v>86.58</v>
      </c>
      <c r="DG6" s="21" t="str">
        <f>IF(DG7="","",IF(DG7="-","【-】","【"&amp;SUBSTITUTE(TEXT(DG7,"#,##0.00"),"-","△")&amp;"】"))</f>
        <v>【89.21】</v>
      </c>
      <c r="DH6" s="22">
        <f>IF(DH7="",NA(),DH7)</f>
        <v>45.02</v>
      </c>
      <c r="DI6" s="22">
        <f t="shared" ref="DI6:DQ6" si="12">IF(DI7="",NA(),DI7)</f>
        <v>45.89</v>
      </c>
      <c r="DJ6" s="22">
        <f t="shared" si="12"/>
        <v>47.41</v>
      </c>
      <c r="DK6" s="22">
        <f t="shared" si="12"/>
        <v>48.83</v>
      </c>
      <c r="DL6" s="22">
        <f t="shared" si="12"/>
        <v>50.14</v>
      </c>
      <c r="DM6" s="22">
        <f t="shared" si="12"/>
        <v>49.2</v>
      </c>
      <c r="DN6" s="22">
        <f t="shared" si="12"/>
        <v>50.01</v>
      </c>
      <c r="DO6" s="22">
        <f t="shared" si="12"/>
        <v>50.99</v>
      </c>
      <c r="DP6" s="22">
        <f t="shared" si="12"/>
        <v>51.79</v>
      </c>
      <c r="DQ6" s="22">
        <f t="shared" si="12"/>
        <v>52.02</v>
      </c>
      <c r="DR6" s="21" t="str">
        <f>IF(DR7="","",IF(DR7="-","【-】","【"&amp;SUBSTITUTE(TEXT(DR7,"#,##0.00"),"-","△")&amp;"】"))</f>
        <v>【52.41】</v>
      </c>
      <c r="DS6" s="22">
        <f>IF(DS7="",NA(),DS7)</f>
        <v>14.26</v>
      </c>
      <c r="DT6" s="22">
        <f t="shared" ref="DT6:EB6" si="13">IF(DT7="",NA(),DT7)</f>
        <v>15.94</v>
      </c>
      <c r="DU6" s="22">
        <f t="shared" si="13"/>
        <v>20.399999999999999</v>
      </c>
      <c r="DV6" s="22">
        <f t="shared" si="13"/>
        <v>21.32</v>
      </c>
      <c r="DW6" s="22">
        <f t="shared" si="13"/>
        <v>21.89</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0.12</v>
      </c>
      <c r="EE6" s="22">
        <f t="shared" ref="EE6:EM6" si="14">IF(EE7="",NA(),EE7)</f>
        <v>0.45</v>
      </c>
      <c r="EF6" s="22">
        <f t="shared" si="14"/>
        <v>0.28999999999999998</v>
      </c>
      <c r="EG6" s="22">
        <f t="shared" si="14"/>
        <v>0.37</v>
      </c>
      <c r="EH6" s="22">
        <f t="shared" si="14"/>
        <v>0.4</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262064</v>
      </c>
      <c r="D7" s="24">
        <v>46</v>
      </c>
      <c r="E7" s="24">
        <v>1</v>
      </c>
      <c r="F7" s="24">
        <v>0</v>
      </c>
      <c r="G7" s="24">
        <v>1</v>
      </c>
      <c r="H7" s="24" t="s">
        <v>93</v>
      </c>
      <c r="I7" s="24" t="s">
        <v>94</v>
      </c>
      <c r="J7" s="24" t="s">
        <v>95</v>
      </c>
      <c r="K7" s="24" t="s">
        <v>96</v>
      </c>
      <c r="L7" s="24" t="s">
        <v>97</v>
      </c>
      <c r="M7" s="24" t="s">
        <v>98</v>
      </c>
      <c r="N7" s="25" t="s">
        <v>99</v>
      </c>
      <c r="O7" s="25">
        <v>73.39</v>
      </c>
      <c r="P7" s="25">
        <v>98.24</v>
      </c>
      <c r="Q7" s="25">
        <v>2310</v>
      </c>
      <c r="R7" s="25">
        <v>86209</v>
      </c>
      <c r="S7" s="25">
        <v>224.8</v>
      </c>
      <c r="T7" s="25">
        <v>383.49</v>
      </c>
      <c r="U7" s="25">
        <v>84387</v>
      </c>
      <c r="V7" s="25">
        <v>78.7</v>
      </c>
      <c r="W7" s="25">
        <v>1072.26</v>
      </c>
      <c r="X7" s="25">
        <v>111.87</v>
      </c>
      <c r="Y7" s="25">
        <v>113.68</v>
      </c>
      <c r="Z7" s="25">
        <v>114.41</v>
      </c>
      <c r="AA7" s="25">
        <v>113.76</v>
      </c>
      <c r="AB7" s="25">
        <v>109.43</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385.37</v>
      </c>
      <c r="AU7" s="25">
        <v>367.27</v>
      </c>
      <c r="AV7" s="25">
        <v>327.16000000000003</v>
      </c>
      <c r="AW7" s="25">
        <v>377.19</v>
      </c>
      <c r="AX7" s="25">
        <v>275.57</v>
      </c>
      <c r="AY7" s="25">
        <v>350.79</v>
      </c>
      <c r="AZ7" s="25">
        <v>354.57</v>
      </c>
      <c r="BA7" s="25">
        <v>357.74</v>
      </c>
      <c r="BB7" s="25">
        <v>344.88</v>
      </c>
      <c r="BC7" s="25">
        <v>326.02</v>
      </c>
      <c r="BD7" s="25">
        <v>239.69</v>
      </c>
      <c r="BE7" s="25">
        <v>582.1</v>
      </c>
      <c r="BF7" s="25">
        <v>584.44000000000005</v>
      </c>
      <c r="BG7" s="25">
        <v>563.46</v>
      </c>
      <c r="BH7" s="25">
        <v>551.79</v>
      </c>
      <c r="BI7" s="25">
        <v>532.71</v>
      </c>
      <c r="BJ7" s="25">
        <v>322.92</v>
      </c>
      <c r="BK7" s="25">
        <v>303.45999999999998</v>
      </c>
      <c r="BL7" s="25">
        <v>307.27999999999997</v>
      </c>
      <c r="BM7" s="25">
        <v>304.02</v>
      </c>
      <c r="BN7" s="25">
        <v>300.54000000000002</v>
      </c>
      <c r="BO7" s="25">
        <v>264.86</v>
      </c>
      <c r="BP7" s="25">
        <v>99.93</v>
      </c>
      <c r="BQ7" s="25">
        <v>100.89</v>
      </c>
      <c r="BR7" s="25">
        <v>100.1</v>
      </c>
      <c r="BS7" s="25">
        <v>99.01</v>
      </c>
      <c r="BT7" s="25">
        <v>93.41</v>
      </c>
      <c r="BU7" s="25">
        <v>100.85</v>
      </c>
      <c r="BV7" s="25">
        <v>103.79</v>
      </c>
      <c r="BW7" s="25">
        <v>98.3</v>
      </c>
      <c r="BX7" s="25">
        <v>98.89</v>
      </c>
      <c r="BY7" s="25">
        <v>99.25</v>
      </c>
      <c r="BZ7" s="25">
        <v>97.59</v>
      </c>
      <c r="CA7" s="25">
        <v>123.96</v>
      </c>
      <c r="CB7" s="25">
        <v>122.72</v>
      </c>
      <c r="CC7" s="25">
        <v>124.22</v>
      </c>
      <c r="CD7" s="25">
        <v>126.55</v>
      </c>
      <c r="CE7" s="25">
        <v>134.4</v>
      </c>
      <c r="CF7" s="25">
        <v>167.1</v>
      </c>
      <c r="CG7" s="25">
        <v>167.86</v>
      </c>
      <c r="CH7" s="25">
        <v>173.68</v>
      </c>
      <c r="CI7" s="25">
        <v>174.52</v>
      </c>
      <c r="CJ7" s="25">
        <v>178.92</v>
      </c>
      <c r="CK7" s="25">
        <v>181.66</v>
      </c>
      <c r="CL7" s="25">
        <v>52.64</v>
      </c>
      <c r="CM7" s="25">
        <v>50.64</v>
      </c>
      <c r="CN7" s="25">
        <v>50.36</v>
      </c>
      <c r="CO7" s="25">
        <v>49.69</v>
      </c>
      <c r="CP7" s="25">
        <v>49.81</v>
      </c>
      <c r="CQ7" s="25">
        <v>59.91</v>
      </c>
      <c r="CR7" s="25">
        <v>59.4</v>
      </c>
      <c r="CS7" s="25">
        <v>59.24</v>
      </c>
      <c r="CT7" s="25">
        <v>58.77</v>
      </c>
      <c r="CU7" s="25">
        <v>59.17</v>
      </c>
      <c r="CV7" s="25">
        <v>60.21</v>
      </c>
      <c r="CW7" s="25">
        <v>88.98</v>
      </c>
      <c r="CX7" s="25">
        <v>91.07</v>
      </c>
      <c r="CY7" s="25">
        <v>91.61</v>
      </c>
      <c r="CZ7" s="25">
        <v>92</v>
      </c>
      <c r="DA7" s="25">
        <v>91.86</v>
      </c>
      <c r="DB7" s="25">
        <v>87.26</v>
      </c>
      <c r="DC7" s="25">
        <v>87.57</v>
      </c>
      <c r="DD7" s="25">
        <v>87.26</v>
      </c>
      <c r="DE7" s="25">
        <v>86.95</v>
      </c>
      <c r="DF7" s="25">
        <v>86.58</v>
      </c>
      <c r="DG7" s="25">
        <v>89.21</v>
      </c>
      <c r="DH7" s="25">
        <v>45.02</v>
      </c>
      <c r="DI7" s="25">
        <v>45.89</v>
      </c>
      <c r="DJ7" s="25">
        <v>47.41</v>
      </c>
      <c r="DK7" s="25">
        <v>48.83</v>
      </c>
      <c r="DL7" s="25">
        <v>50.14</v>
      </c>
      <c r="DM7" s="25">
        <v>49.2</v>
      </c>
      <c r="DN7" s="25">
        <v>50.01</v>
      </c>
      <c r="DO7" s="25">
        <v>50.99</v>
      </c>
      <c r="DP7" s="25">
        <v>51.79</v>
      </c>
      <c r="DQ7" s="25">
        <v>52.02</v>
      </c>
      <c r="DR7" s="25">
        <v>52.41</v>
      </c>
      <c r="DS7" s="25">
        <v>14.26</v>
      </c>
      <c r="DT7" s="25">
        <v>15.94</v>
      </c>
      <c r="DU7" s="25">
        <v>20.399999999999999</v>
      </c>
      <c r="DV7" s="25">
        <v>21.32</v>
      </c>
      <c r="DW7" s="25">
        <v>21.89</v>
      </c>
      <c r="DX7" s="25">
        <v>18.329999999999998</v>
      </c>
      <c r="DY7" s="25">
        <v>20.27</v>
      </c>
      <c r="DZ7" s="25">
        <v>21.69</v>
      </c>
      <c r="EA7" s="25">
        <v>23.19</v>
      </c>
      <c r="EB7" s="25">
        <v>24.61</v>
      </c>
      <c r="EC7" s="25">
        <v>26.78</v>
      </c>
      <c r="ED7" s="25">
        <v>0.12</v>
      </c>
      <c r="EE7" s="25">
        <v>0.45</v>
      </c>
      <c r="EF7" s="25">
        <v>0.28999999999999998</v>
      </c>
      <c r="EG7" s="25">
        <v>0.37</v>
      </c>
      <c r="EH7" s="25">
        <v>0.4</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2026-02-06T01:29:42Z</cp:lastPrinted>
  <dcterms:created xsi:type="dcterms:W3CDTF">2025-12-12T09:19:18Z</dcterms:created>
  <dcterms:modified xsi:type="dcterms:W3CDTF">2026-03-10T03:40:49Z</dcterms:modified>
  <cp:category/>
</cp:coreProperties>
</file>