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D下水道経営係（旧経営係）\42公営企業に係る「経営比較分析表」→R7(R6決算)~Int系へ(仮)\令和７年度　　公営企業に係る経営比較分析表（令和６年度決算）の分析等について（依頼）\05HP公表\"/>
    </mc:Choice>
  </mc:AlternateContent>
  <xr:revisionPtr revIDLastSave="0" documentId="13_ncr:1_{38AA767E-8C5F-48E2-92C3-B66020700C2C}" xr6:coauthVersionLast="36" xr6:coauthVersionMax="36" xr10:uidLastSave="{00000000-0000-0000-0000-000000000000}"/>
  <workbookProtection workbookAlgorithmName="SHA-512" workbookHashValue="5DzlqhsKfcHnhu4GTXuZQO1GD2WLMesgU+Il9r+fSlHDgB2k08tJjQ3MNtFAXiF45kKdrZGaMPpt2cIt907yRQ==" workbookSaltValue="x+XOqfiLuFWVik5K5G50+g==" workbookSpinCount="100000" lockStructure="1"/>
  <bookViews>
    <workbookView xWindow="0" yWindow="0" windowWidth="28800" windowHeight="122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G85" i="4"/>
  <c r="F85" i="4"/>
  <c r="AT10" i="4"/>
  <c r="AL10" i="4"/>
  <c r="I10"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<sst xmlns="http://schemas.openxmlformats.org/spreadsheetml/2006/main" count="231" uniqueCount="115">
  <si>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</si>
  <si>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</si>
  <si>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</si>
  <si>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</si>
  <si>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</si>
  <si>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</si>
  <si>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</si>
  <si>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</si>
  <si>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</si>
  <si>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</si>
  <si>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</si>
  <si>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</si>
  <si>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</si>
  <si>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</si>
  <si>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</si>
  <si>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</si>
  <si>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</si>
  <si>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</si>
  <si>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</si>
  <si>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</si>
  <si>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</si>
  <si>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</si>
  <si>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</si>
  <si>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</si>
  <si>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</si>
  <si>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</si>
  <si>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</si>
  <si>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</si>
  <si>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</si>
  <si>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</si>
  <si>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</si>
  <si>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</si>
  <si>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</si>
  <si>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</si>
  <si>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</si>
  <si>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</si>
  <si>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</si>
  <si>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</si>
  <si>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</si>
  <si>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</si>
  <si>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</si>
  <si>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</si>
  <si>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</si>
  <si>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</si>
  <si>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</si>
  <si>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</si>
  <si>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</si>
  <si>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</si>
  <si>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</si>
  <si>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</si>
  <si>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</si>
  <si>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</si>
  <si>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</si>
  <si>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</si>
  <si>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</si>
  <si>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</si>
  <si>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</si>
  <si>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</si>
  <si>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</si>
  <si>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</si>
  <si>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</si>
  <si>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</si>
  <si>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</si>
  <si>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</si>
  <si>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</si>
  <si>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</si>
  <si>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</si>
  <si>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</si>
  <si>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</si>
  <si>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</si>
  <si>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</si>
  <si>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</si>
  <si>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</si>
  <si>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</si>
  <si>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</si>
  <si>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</si>
  <si>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</si>
  <si>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</si>
  <si>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</si>
  <si>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</si>
  <si>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</si>
  <si>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</si>
  <si>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</si>
  <si>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</si>
  <si>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</si>
  <si>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</si>
  <si>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</si>
  <si>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</si>
  <si>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</si>
  <si>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</si>
  <si>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</si>
  <si>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</si>
  <si>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</si>
  <si>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</si>
  <si>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</si>
  <si>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</si>
  <si>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亀岡市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</si>
  <si>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</si>
  <si>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</si>
  <si>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</si>
  <si>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</si>
  <si>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</si>
  <si>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</si>
  <si>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</si>
  <si>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</si>
  <si>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</si>
  <si>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</si>
  <si>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</si>
  <si>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</si>
  <si>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</si>
  <si>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</si>
  <si>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</si>
  <si>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減価償却が進み上昇傾向にありますが、本事業は平成12年5月の供用開始のため、法定耐用年数に基づく更新時期が到来した資産が少なく、低い水準となっています。
②管渠老朽化率
　法定耐用年数を超えた管渠は現在のところありません。
③管渠改善率
　法定耐用年数を超えた管渠はないため、特に更新・老朽化対策は実施していません。</t>
    <phoneticPr fontId="4"/>
  </si>
  <si>
    <t>　単年度収支は黒字であり、累積欠損金は減少しました。使用料収入の増加が見込めない中で一般会計繰入金で財源不足を補っている経営状況となっています。また、人口減少等に伴う水需要の減少や、近年の人件費の増加や物価高騰による営業費用の増加により、今後、経営は厳しい状態になっていくことが予想されます。
　さらに、人材の確保が深刻な課題になっており、熟練職員からの技術の継承に努めるとともに、職員の技術力や専門性の向上を図ります。
　本事業に係る資産の多くは法定耐用年数に基づく更新時期が未到来ではありますが、今後の更新需要に備え、使用料収入の確保や更なる経費削減の取組など、令和2年度に策定した「亀岡市上下水道ビジョン」に沿って行うこととしています。
　本事業は、平成31年4月1日から地方公営企業法の全部適用に併せて本市下水道事業との経営統合を行い、事業運営の更なる効率化・健全化に取り組んでいます。</t>
    <rPh sb="7" eb="9">
      <t>クロジ</t>
    </rPh>
    <rPh sb="19" eb="21">
      <t>ゲンショウ</t>
    </rPh>
    <rPh sb="119" eb="121">
      <t>コンゴ</t>
    </rPh>
    <rPh sb="122" eb="124">
      <t>ケイエイ</t>
    </rPh>
    <rPh sb="125" eb="126">
      <t>キビ</t>
    </rPh>
    <rPh sb="128" eb="130">
      <t>ジョウタイ</t>
    </rPh>
    <rPh sb="139" eb="141">
      <t>ヨソウ</t>
    </rPh>
    <rPh sb="152" eb="154">
      <t>ジンザイ</t>
    </rPh>
    <rPh sb="155" eb="157">
      <t>カクホ</t>
    </rPh>
    <rPh sb="158" eb="160">
      <t>シンコク</t>
    </rPh>
    <rPh sb="161" eb="163">
      <t>カダイ</t>
    </rPh>
    <rPh sb="170" eb="172">
      <t>ジュクレン</t>
    </rPh>
    <rPh sb="172" eb="174">
      <t>ショクイン</t>
    </rPh>
    <rPh sb="177" eb="179">
      <t>ギジュツ</t>
    </rPh>
    <rPh sb="180" eb="182">
      <t>ケイショウ</t>
    </rPh>
    <rPh sb="183" eb="184">
      <t>ツト</t>
    </rPh>
    <rPh sb="191" eb="193">
      <t>ショクイン</t>
    </rPh>
    <rPh sb="194" eb="197">
      <t>ギジュツリョク</t>
    </rPh>
    <rPh sb="198" eb="201">
      <t>センモンセイ</t>
    </rPh>
    <rPh sb="202" eb="204">
      <t>コウジョウ</t>
    </rPh>
    <rPh sb="205" eb="206">
      <t>ハカ</t>
    </rPh>
    <phoneticPr fontId="4"/>
  </si>
  <si>
    <t>　小規模集合排水処理事業については、令和元年度から地方公営企業法を全部適用しています。
①経常収支比率
　単年度収支の黒字を示す100％以上となっており、類似団体平均値も上回っています。
②累積欠損金比率
　純利益の計上により、欠損金は減少しましたが、残存する累積欠損金の解消に向け、継続して費用削減に努めます。
③流動比率
　現金預金が不足しているため、0％を下回る比率となっています。
④企業債残高対事業規模比率
　企業債償還金は全額一般会計負担となっているため、0％となっています。
⑤経費回収率
　使用料収入で不足する財源は一般会計繰入金で賄っていますが、それでもなお財源が不足しているため、経費の抑制に取り組む必要があります。
⑥汚水処理原価
　汚水処理費が増加したものの、類似団体に比べ低い値となりました。継続して維持管理費の抑制に取り組む必要があります。
⑦施設利用率
　類似団体に比べ高い比率で推移していますが、更に効率的な施設利用に努めます。
⑧水洗化率
　水洗化率100％となっています。</t>
    <rPh sb="328" eb="330">
      <t>オスイ</t>
    </rPh>
    <rPh sb="330" eb="332">
      <t>ショリ</t>
    </rPh>
    <rPh sb="332" eb="333">
      <t>ヒ</t>
    </rPh>
    <rPh sb="334" eb="336">
      <t>ゾウカ</t>
    </rPh>
    <rPh sb="349" eb="350">
      <t>ヒク</t>
    </rPh>
    <rPh sb="359" eb="361">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</si>
</sst>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0A-44F5-AF57-D2566B680E7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40A-44F5-AF57-D2566B680E7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58.33</c:v>
                </c:pt>
                <c:pt idx="1">
                  <c:v>50</c:v>
                </c:pt>
                <c:pt idx="2">
                  <c:v>45.83</c:v>
                </c:pt>
                <c:pt idx="3">
                  <c:v>50</c:v>
                </c:pt>
                <c:pt idx="4">
                  <c:v>50</c:v>
                </c:pt>
              </c:numCache>
            </c:numRef>
          </c:val>
          <c:extLst>
            <c:ext xmlns:c16="http://schemas.microsoft.com/office/drawing/2014/chart" uri="{C3380CC4-5D6E-409C-BE32-E72D297353CC}">
              <c16:uniqueId val="{00000000-E8C5-46ED-946C-57096AA124D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34.700000000000003</c:v>
                </c:pt>
                <c:pt idx="1">
                  <c:v>46.83</c:v>
                </c:pt>
                <c:pt idx="2">
                  <c:v>33.74</c:v>
                </c:pt>
                <c:pt idx="3">
                  <c:v>32.979999999999997</c:v>
                </c:pt>
                <c:pt idx="4">
                  <c:v>34.04</c:v>
                </c:pt>
              </c:numCache>
            </c:numRef>
          </c:val>
          <c:smooth val="0"/>
          <c:extLst>
            <c:ext xmlns:c16="http://schemas.microsoft.com/office/drawing/2014/chart" uri="{C3380CC4-5D6E-409C-BE32-E72D297353CC}">
              <c16:uniqueId val="{00000001-E8C5-46ED-946C-57096AA124D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20C-4176-B294-35123AE0CC8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90.58</c:v>
                </c:pt>
                <c:pt idx="2">
                  <c:v>90.11</c:v>
                </c:pt>
                <c:pt idx="3">
                  <c:v>89.95</c:v>
                </c:pt>
                <c:pt idx="4">
                  <c:v>90.07</c:v>
                </c:pt>
              </c:numCache>
            </c:numRef>
          </c:val>
          <c:smooth val="0"/>
          <c:extLst>
            <c:ext xmlns:c16="http://schemas.microsoft.com/office/drawing/2014/chart" uri="{C3380CC4-5D6E-409C-BE32-E72D297353CC}">
              <c16:uniqueId val="{00000001-020C-4176-B294-35123AE0CC8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55.19</c:v>
                </c:pt>
                <c:pt idx="1">
                  <c:v>56.61</c:v>
                </c:pt>
                <c:pt idx="2">
                  <c:v>73.72</c:v>
                </c:pt>
                <c:pt idx="3">
                  <c:v>145.63</c:v>
                </c:pt>
                <c:pt idx="4">
                  <c:v>143.69</c:v>
                </c:pt>
              </c:numCache>
            </c:numRef>
          </c:val>
          <c:extLst>
            <c:ext xmlns:c16="http://schemas.microsoft.com/office/drawing/2014/chart" uri="{C3380CC4-5D6E-409C-BE32-E72D297353CC}">
              <c16:uniqueId val="{00000000-91A0-45A2-9607-3005661C2DF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100.42</c:v>
                </c:pt>
                <c:pt idx="1">
                  <c:v>98.03</c:v>
                </c:pt>
                <c:pt idx="2">
                  <c:v>105.46</c:v>
                </c:pt>
                <c:pt idx="3">
                  <c:v>109.38</c:v>
                </c:pt>
                <c:pt idx="4">
                  <c:v>108.97</c:v>
                </c:pt>
              </c:numCache>
            </c:numRef>
          </c:val>
          <c:smooth val="0"/>
          <c:extLst>
            <c:ext xmlns:c16="http://schemas.microsoft.com/office/drawing/2014/chart" uri="{C3380CC4-5D6E-409C-BE32-E72D297353CC}">
              <c16:uniqueId val="{00000001-91A0-45A2-9607-3005661C2DF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8.7799999999999994</c:v>
                </c:pt>
                <c:pt idx="1">
                  <c:v>13.17</c:v>
                </c:pt>
                <c:pt idx="2">
                  <c:v>15.83</c:v>
                </c:pt>
                <c:pt idx="3">
                  <c:v>18.27</c:v>
                </c:pt>
                <c:pt idx="4">
                  <c:v>20.72</c:v>
                </c:pt>
              </c:numCache>
            </c:numRef>
          </c:val>
          <c:extLst>
            <c:ext xmlns:c16="http://schemas.microsoft.com/office/drawing/2014/chart" uri="{C3380CC4-5D6E-409C-BE32-E72D297353CC}">
              <c16:uniqueId val="{00000000-8710-4D80-8B4B-EF362BF25BC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29.28</c:v>
                </c:pt>
                <c:pt idx="1">
                  <c:v>32.380000000000003</c:v>
                </c:pt>
                <c:pt idx="2">
                  <c:v>35.24</c:v>
                </c:pt>
                <c:pt idx="3">
                  <c:v>36.090000000000003</c:v>
                </c:pt>
                <c:pt idx="4">
                  <c:v>36.51</c:v>
                </c:pt>
              </c:numCache>
            </c:numRef>
          </c:val>
          <c:smooth val="0"/>
          <c:extLst>
            <c:ext xmlns:c16="http://schemas.microsoft.com/office/drawing/2014/chart" uri="{C3380CC4-5D6E-409C-BE32-E72D297353CC}">
              <c16:uniqueId val="{00000001-8710-4D80-8B4B-EF362BF25BC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09-4789-9D23-F5D8ED06018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709-4789-9D23-F5D8ED06018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1280.48</c:v>
                </c:pt>
                <c:pt idx="1">
                  <c:v>1940.62</c:v>
                </c:pt>
                <c:pt idx="2">
                  <c:v>2345.4699999999998</c:v>
                </c:pt>
                <c:pt idx="3">
                  <c:v>1806.07</c:v>
                </c:pt>
                <c:pt idx="4">
                  <c:v>1374.62</c:v>
                </c:pt>
              </c:numCache>
            </c:numRef>
          </c:val>
          <c:extLst>
            <c:ext xmlns:c16="http://schemas.microsoft.com/office/drawing/2014/chart" uri="{C3380CC4-5D6E-409C-BE32-E72D297353CC}">
              <c16:uniqueId val="{00000000-32AC-43C0-A722-D2B39F19920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762.05</c:v>
                </c:pt>
                <c:pt idx="1">
                  <c:v>755.68</c:v>
                </c:pt>
                <c:pt idx="2">
                  <c:v>806.39</c:v>
                </c:pt>
                <c:pt idx="3">
                  <c:v>641.13</c:v>
                </c:pt>
                <c:pt idx="4">
                  <c:v>547.89</c:v>
                </c:pt>
              </c:numCache>
            </c:numRef>
          </c:val>
          <c:smooth val="0"/>
          <c:extLst>
            <c:ext xmlns:c16="http://schemas.microsoft.com/office/drawing/2014/chart" uri="{C3380CC4-5D6E-409C-BE32-E72D297353CC}">
              <c16:uniqueId val="{00000001-32AC-43C0-A722-D2B39F19920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-24.83</c:v>
                </c:pt>
                <c:pt idx="1">
                  <c:v>-32.799999999999997</c:v>
                </c:pt>
                <c:pt idx="2">
                  <c:v>-40.799999999999997</c:v>
                </c:pt>
                <c:pt idx="3">
                  <c:v>-58.69</c:v>
                </c:pt>
                <c:pt idx="4">
                  <c:v>-67.37</c:v>
                </c:pt>
              </c:numCache>
            </c:numRef>
          </c:val>
          <c:extLst>
            <c:ext xmlns:c16="http://schemas.microsoft.com/office/drawing/2014/chart" uri="{C3380CC4-5D6E-409C-BE32-E72D297353CC}">
              <c16:uniqueId val="{00000000-6427-43B4-97C8-40D8C745EF8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92.61</c:v>
                </c:pt>
                <c:pt idx="1">
                  <c:v>91.41</c:v>
                </c:pt>
                <c:pt idx="2">
                  <c:v>96.26</c:v>
                </c:pt>
                <c:pt idx="3">
                  <c:v>90.92</c:v>
                </c:pt>
                <c:pt idx="4">
                  <c:v>76</c:v>
                </c:pt>
              </c:numCache>
            </c:numRef>
          </c:val>
          <c:smooth val="0"/>
          <c:extLst>
            <c:ext xmlns:c16="http://schemas.microsoft.com/office/drawing/2014/chart" uri="{C3380CC4-5D6E-409C-BE32-E72D297353CC}">
              <c16:uniqueId val="{00000001-6427-43B4-97C8-40D8C745EF8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87-4C4E-A18C-9123134159C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1640.16</c:v>
                </c:pt>
                <c:pt idx="1">
                  <c:v>1521.05</c:v>
                </c:pt>
                <c:pt idx="2">
                  <c:v>1490.65</c:v>
                </c:pt>
                <c:pt idx="3">
                  <c:v>1312.67</c:v>
                </c:pt>
                <c:pt idx="4">
                  <c:v>1260.97</c:v>
                </c:pt>
              </c:numCache>
            </c:numRef>
          </c:val>
          <c:smooth val="0"/>
          <c:extLst>
            <c:ext xmlns:c16="http://schemas.microsoft.com/office/drawing/2014/chart" uri="{C3380CC4-5D6E-409C-BE32-E72D297353CC}">
              <c16:uniqueId val="{00000001-D287-4C4E-A18C-9123134159C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36.35</c:v>
                </c:pt>
                <c:pt idx="1">
                  <c:v>39.42</c:v>
                </c:pt>
                <c:pt idx="2">
                  <c:v>27.43</c:v>
                </c:pt>
                <c:pt idx="3">
                  <c:v>36.369999999999997</c:v>
                </c:pt>
                <c:pt idx="4">
                  <c:v>29.51</c:v>
                </c:pt>
              </c:numCache>
            </c:numRef>
          </c:val>
          <c:extLst>
            <c:ext xmlns:c16="http://schemas.microsoft.com/office/drawing/2014/chart" uri="{C3380CC4-5D6E-409C-BE32-E72D297353CC}">
              <c16:uniqueId val="{00000000-E6F3-44A8-A8DC-B94E5FEF3EC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38.270000000000003</c:v>
                </c:pt>
                <c:pt idx="1">
                  <c:v>37.520000000000003</c:v>
                </c:pt>
                <c:pt idx="2">
                  <c:v>34.96</c:v>
                </c:pt>
                <c:pt idx="3">
                  <c:v>34.44</c:v>
                </c:pt>
                <c:pt idx="4">
                  <c:v>32.020000000000003</c:v>
                </c:pt>
              </c:numCache>
            </c:numRef>
          </c:val>
          <c:smooth val="0"/>
          <c:extLst>
            <c:ext xmlns:c16="http://schemas.microsoft.com/office/drawing/2014/chart" uri="{C3380CC4-5D6E-409C-BE32-E72D297353CC}">
              <c16:uniqueId val="{00000001-E6F3-44A8-A8DC-B94E5FEF3EC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442.79</c:v>
                </c:pt>
                <c:pt idx="1">
                  <c:v>413.28</c:v>
                </c:pt>
                <c:pt idx="2">
                  <c:v>597.88</c:v>
                </c:pt>
                <c:pt idx="3">
                  <c:v>469.75</c:v>
                </c:pt>
                <c:pt idx="4">
                  <c:v>587.45000000000005</c:v>
                </c:pt>
              </c:numCache>
            </c:numRef>
          </c:val>
          <c:extLst>
            <c:ext xmlns:c16="http://schemas.microsoft.com/office/drawing/2014/chart" uri="{C3380CC4-5D6E-409C-BE32-E72D297353CC}">
              <c16:uniqueId val="{00000000-53F6-4294-9AD8-34BCFF6FF6E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486.77</c:v>
                </c:pt>
                <c:pt idx="1">
                  <c:v>502.1</c:v>
                </c:pt>
                <c:pt idx="2">
                  <c:v>539.07000000000005</c:v>
                </c:pt>
                <c:pt idx="3">
                  <c:v>541.80999999999995</c:v>
                </c:pt>
                <c:pt idx="4">
                  <c:v>592.49</c:v>
                </c:pt>
              </c:numCache>
            </c:numRef>
          </c:val>
          <c:smooth val="0"/>
          <c:extLst>
            <c:ext xmlns:c16="http://schemas.microsoft.com/office/drawing/2014/chart" uri="{C3380CC4-5D6E-409C-BE32-E72D297353CC}">
              <c16:uniqueId val="{00000001-53F6-4294-9AD8-34BCFF6FF6E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京都府　亀岡市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小規模集合排水処理</v>
      </c>
      <c r="Q8" s="39"/>
      <c r="R8" s="39"/>
      <c r="S8" s="39"/>
      <c r="T8" s="39"/>
      <c r="U8" s="39"/>
      <c r="V8" s="39"/>
      <c r="W8" s="39" t="str">
        <f>データ!L6</f>
        <v>I2</v>
      </c>
      <c r="X8" s="39"/>
      <c r="Y8" s="39"/>
      <c r="Z8" s="39"/>
      <c r="AA8" s="39"/>
      <c r="AB8" s="39"/>
      <c r="AC8" s="39"/>
      <c r="AD8" s="40" t="str">
        <f>データ!$M$6</f>
        <v>非設置</v>
      </c>
      <c r="AE8" s="40"/>
      <c r="AF8" s="40"/>
      <c r="AG8" s="40"/>
      <c r="AH8" s="40"/>
      <c r="AI8" s="40"/>
      <c r="AJ8" s="40"/>
      <c r="AK8" s="3"/>
      <c r="AL8" s="41">
        <f>データ!S6</f>
        <v>86209</v>
      </c>
      <c r="AM8" s="41"/>
      <c r="AN8" s="41"/>
      <c r="AO8" s="41"/>
      <c r="AP8" s="41"/>
      <c r="AQ8" s="41"/>
      <c r="AR8" s="41"/>
      <c r="AS8" s="41"/>
      <c r="AT8" s="34">
        <f>データ!T6</f>
        <v>224.8</v>
      </c>
      <c r="AU8" s="34"/>
      <c r="AV8" s="34"/>
      <c r="AW8" s="34"/>
      <c r="AX8" s="34"/>
      <c r="AY8" s="34"/>
      <c r="AZ8" s="34"/>
      <c r="BA8" s="34"/>
      <c r="BB8" s="34">
        <f>データ!U6</f>
        <v>383.49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37.32</v>
      </c>
      <c r="J10" s="34"/>
      <c r="K10" s="34"/>
      <c r="L10" s="34"/>
      <c r="M10" s="34"/>
      <c r="N10" s="34"/>
      <c r="O10" s="34"/>
      <c r="P10" s="34">
        <f>データ!P6</f>
        <v>0.06</v>
      </c>
      <c r="Q10" s="34"/>
      <c r="R10" s="34"/>
      <c r="S10" s="34"/>
      <c r="T10" s="34"/>
      <c r="U10" s="34"/>
      <c r="V10" s="34"/>
      <c r="W10" s="34">
        <f>データ!Q6</f>
        <v>76.989999999999995</v>
      </c>
      <c r="X10" s="34"/>
      <c r="Y10" s="34"/>
      <c r="Z10" s="34"/>
      <c r="AA10" s="34"/>
      <c r="AB10" s="34"/>
      <c r="AC10" s="34"/>
      <c r="AD10" s="41">
        <f>データ!R6</f>
        <v>2970</v>
      </c>
      <c r="AE10" s="41"/>
      <c r="AF10" s="41"/>
      <c r="AG10" s="41"/>
      <c r="AH10" s="41"/>
      <c r="AI10" s="41"/>
      <c r="AJ10" s="41"/>
      <c r="AK10" s="2"/>
      <c r="AL10" s="41">
        <f>データ!V6</f>
        <v>48</v>
      </c>
      <c r="AM10" s="41"/>
      <c r="AN10" s="41"/>
      <c r="AO10" s="41"/>
      <c r="AP10" s="41"/>
      <c r="AQ10" s="41"/>
      <c r="AR10" s="41"/>
      <c r="AS10" s="41"/>
      <c r="AT10" s="34">
        <f>データ!W6</f>
        <v>0.05</v>
      </c>
      <c r="AU10" s="34"/>
      <c r="AV10" s="34"/>
      <c r="AW10" s="34"/>
      <c r="AX10" s="34"/>
      <c r="AY10" s="34"/>
      <c r="AZ10" s="34"/>
      <c r="BA10" s="34"/>
      <c r="BB10" s="34">
        <f>データ!X6</f>
        <v>960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yek1IeEdRRjstNDZKdKZvyXxk3rA81ZdolRcQgSycSpBRwV9+3qvmIEEvAJ0BHvZ86X+CDKgX10hMw9fNoDx1w==" saltValue="QL3ebUVJSDOe44WekZxLZ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262064</v>
      </c>
      <c r="D6" s="19">
        <f t="shared" si="3"/>
        <v>46</v>
      </c>
      <c r="E6" s="19">
        <f t="shared" si="3"/>
        <v>17</v>
      </c>
      <c r="F6" s="19">
        <f t="shared" si="3"/>
        <v>9</v>
      </c>
      <c r="G6" s="19">
        <f t="shared" si="3"/>
        <v>0</v>
      </c>
      <c r="H6" s="19" t="str">
        <f t="shared" si="3"/>
        <v>京都府　亀岡市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37.32</v>
      </c>
      <c r="P6" s="20">
        <f t="shared" si="3"/>
        <v>0.06</v>
      </c>
      <c r="Q6" s="20">
        <f t="shared" si="3"/>
        <v>76.989999999999995</v>
      </c>
      <c r="R6" s="20">
        <f t="shared" si="3"/>
        <v>2970</v>
      </c>
      <c r="S6" s="20">
        <f t="shared" si="3"/>
        <v>86209</v>
      </c>
      <c r="T6" s="20">
        <f t="shared" si="3"/>
        <v>224.8</v>
      </c>
      <c r="U6" s="20">
        <f t="shared" si="3"/>
        <v>383.49</v>
      </c>
      <c r="V6" s="20">
        <f t="shared" si="3"/>
        <v>48</v>
      </c>
      <c r="W6" s="20">
        <f t="shared" si="3"/>
        <v>0.05</v>
      </c>
      <c r="X6" s="20">
        <f t="shared" si="3"/>
        <v>960</v>
      </c>
      <c r="Y6" s="21">
        <f>IF(Y7="",NA(),Y7)</f>
        <v>55.19</v>
      </c>
      <c r="Z6" s="21">
        <f t="shared" ref="Z6:AH6" si="4">IF(Z7="",NA(),Z7)</f>
        <v>56.61</v>
      </c>
      <c r="AA6" s="21">
        <f t="shared" si="4"/>
        <v>73.72</v>
      </c>
      <c r="AB6" s="21">
        <f t="shared" si="4"/>
        <v>145.63</v>
      </c>
      <c r="AC6" s="21">
        <f t="shared" si="4"/>
        <v>143.69</v>
      </c>
      <c r="AD6" s="21">
        <f t="shared" si="4"/>
        <v>100.42</v>
      </c>
      <c r="AE6" s="21">
        <f t="shared" si="4"/>
        <v>98.03</v>
      </c>
      <c r="AF6" s="21">
        <f t="shared" si="4"/>
        <v>105.46</v>
      </c>
      <c r="AG6" s="21">
        <f t="shared" si="4"/>
        <v>109.38</v>
      </c>
      <c r="AH6" s="21">
        <f t="shared" si="4"/>
        <v>108.97</v>
      </c>
      <c r="AI6" s="20" t="str">
        <f>IF(AI7="","",IF(AI7="-","【-】","【"&amp;SUBSTITUTE(TEXT(AI7,"#,##0.00"),"-","△")&amp;"】"))</f>
        <v>【108.79】</v>
      </c>
      <c r="AJ6" s="21">
        <f>IF(AJ7="",NA(),AJ7)</f>
        <v>1280.48</v>
      </c>
      <c r="AK6" s="21">
        <f t="shared" ref="AK6:AS6" si="5">IF(AK7="",NA(),AK7)</f>
        <v>1940.62</v>
      </c>
      <c r="AL6" s="21">
        <f t="shared" si="5"/>
        <v>2345.4699999999998</v>
      </c>
      <c r="AM6" s="21">
        <f t="shared" si="5"/>
        <v>1806.07</v>
      </c>
      <c r="AN6" s="21">
        <f t="shared" si="5"/>
        <v>1374.62</v>
      </c>
      <c r="AO6" s="21">
        <f t="shared" si="5"/>
        <v>762.05</v>
      </c>
      <c r="AP6" s="21">
        <f t="shared" si="5"/>
        <v>755.68</v>
      </c>
      <c r="AQ6" s="21">
        <f t="shared" si="5"/>
        <v>806.39</v>
      </c>
      <c r="AR6" s="21">
        <f t="shared" si="5"/>
        <v>641.13</v>
      </c>
      <c r="AS6" s="21">
        <f t="shared" si="5"/>
        <v>547.89</v>
      </c>
      <c r="AT6" s="20" t="str">
        <f>IF(AT7="","",IF(AT7="-","【-】","【"&amp;SUBSTITUTE(TEXT(AT7,"#,##0.00"),"-","△")&amp;"】"))</f>
        <v>【541.72】</v>
      </c>
      <c r="AU6" s="21">
        <f>IF(AU7="",NA(),AU7)</f>
        <v>-24.83</v>
      </c>
      <c r="AV6" s="21">
        <f t="shared" ref="AV6:BD6" si="6">IF(AV7="",NA(),AV7)</f>
        <v>-32.799999999999997</v>
      </c>
      <c r="AW6" s="21">
        <f t="shared" si="6"/>
        <v>-40.799999999999997</v>
      </c>
      <c r="AX6" s="21">
        <f t="shared" si="6"/>
        <v>-58.69</v>
      </c>
      <c r="AY6" s="21">
        <f t="shared" si="6"/>
        <v>-67.37</v>
      </c>
      <c r="AZ6" s="21">
        <f t="shared" si="6"/>
        <v>92.61</v>
      </c>
      <c r="BA6" s="21">
        <f t="shared" si="6"/>
        <v>91.41</v>
      </c>
      <c r="BB6" s="21">
        <f t="shared" si="6"/>
        <v>96.26</v>
      </c>
      <c r="BC6" s="21">
        <f t="shared" si="6"/>
        <v>90.92</v>
      </c>
      <c r="BD6" s="21">
        <f t="shared" si="6"/>
        <v>76</v>
      </c>
      <c r="BE6" s="20" t="str">
        <f>IF(BE7="","",IF(BE7="-","【-】","【"&amp;SUBSTITUTE(TEXT(BE7,"#,##0.00"),"-","△")&amp;"】"))</f>
        <v>【77.16】</v>
      </c>
      <c r="BF6" s="20">
        <f>IF(BF7="",NA(),BF7)</f>
        <v>0</v>
      </c>
      <c r="BG6" s="20">
        <f t="shared" ref="BG6:BO6" si="7">IF(BG7="",NA(),BG7)</f>
        <v>0</v>
      </c>
      <c r="BH6" s="20">
        <f t="shared" si="7"/>
        <v>0</v>
      </c>
      <c r="BI6" s="20">
        <f t="shared" si="7"/>
        <v>0</v>
      </c>
      <c r="BJ6" s="20">
        <f t="shared" si="7"/>
        <v>0</v>
      </c>
      <c r="BK6" s="21">
        <f t="shared" si="7"/>
        <v>1640.16</v>
      </c>
      <c r="BL6" s="21">
        <f t="shared" si="7"/>
        <v>1521.05</v>
      </c>
      <c r="BM6" s="21">
        <f t="shared" si="7"/>
        <v>1490.65</v>
      </c>
      <c r="BN6" s="21">
        <f t="shared" si="7"/>
        <v>1312.67</v>
      </c>
      <c r="BO6" s="21">
        <f t="shared" si="7"/>
        <v>1260.97</v>
      </c>
      <c r="BP6" s="20" t="str">
        <f>IF(BP7="","",IF(BP7="-","【-】","【"&amp;SUBSTITUTE(TEXT(BP7,"#,##0.00"),"-","△")&amp;"】"))</f>
        <v>【1,269.43】</v>
      </c>
      <c r="BQ6" s="21">
        <f>IF(BQ7="",NA(),BQ7)</f>
        <v>36.35</v>
      </c>
      <c r="BR6" s="21">
        <f t="shared" ref="BR6:BZ6" si="8">IF(BR7="",NA(),BR7)</f>
        <v>39.42</v>
      </c>
      <c r="BS6" s="21">
        <f t="shared" si="8"/>
        <v>27.43</v>
      </c>
      <c r="BT6" s="21">
        <f t="shared" si="8"/>
        <v>36.369999999999997</v>
      </c>
      <c r="BU6" s="21">
        <f t="shared" si="8"/>
        <v>29.51</v>
      </c>
      <c r="BV6" s="21">
        <f t="shared" si="8"/>
        <v>38.270000000000003</v>
      </c>
      <c r="BW6" s="21">
        <f t="shared" si="8"/>
        <v>37.520000000000003</v>
      </c>
      <c r="BX6" s="21">
        <f t="shared" si="8"/>
        <v>34.96</v>
      </c>
      <c r="BY6" s="21">
        <f t="shared" si="8"/>
        <v>34.44</v>
      </c>
      <c r="BZ6" s="21">
        <f t="shared" si="8"/>
        <v>32.020000000000003</v>
      </c>
      <c r="CA6" s="20" t="str">
        <f>IF(CA7="","",IF(CA7="-","【-】","【"&amp;SUBSTITUTE(TEXT(CA7,"#,##0.00"),"-","△")&amp;"】"))</f>
        <v>【32.20】</v>
      </c>
      <c r="CB6" s="21">
        <f>IF(CB7="",NA(),CB7)</f>
        <v>442.79</v>
      </c>
      <c r="CC6" s="21">
        <f t="shared" ref="CC6:CK6" si="9">IF(CC7="",NA(),CC7)</f>
        <v>413.28</v>
      </c>
      <c r="CD6" s="21">
        <f t="shared" si="9"/>
        <v>597.88</v>
      </c>
      <c r="CE6" s="21">
        <f t="shared" si="9"/>
        <v>469.75</v>
      </c>
      <c r="CF6" s="21">
        <f t="shared" si="9"/>
        <v>587.45000000000005</v>
      </c>
      <c r="CG6" s="21">
        <f t="shared" si="9"/>
        <v>486.77</v>
      </c>
      <c r="CH6" s="21">
        <f t="shared" si="9"/>
        <v>502.1</v>
      </c>
      <c r="CI6" s="21">
        <f t="shared" si="9"/>
        <v>539.07000000000005</v>
      </c>
      <c r="CJ6" s="21">
        <f t="shared" si="9"/>
        <v>541.80999999999995</v>
      </c>
      <c r="CK6" s="21">
        <f t="shared" si="9"/>
        <v>592.49</v>
      </c>
      <c r="CL6" s="20" t="str">
        <f>IF(CL7="","",IF(CL7="-","【-】","【"&amp;SUBSTITUTE(TEXT(CL7,"#,##0.00"),"-","△")&amp;"】"))</f>
        <v>【588.46】</v>
      </c>
      <c r="CM6" s="21">
        <f>IF(CM7="",NA(),CM7)</f>
        <v>58.33</v>
      </c>
      <c r="CN6" s="21">
        <f t="shared" ref="CN6:CV6" si="10">IF(CN7="",NA(),CN7)</f>
        <v>50</v>
      </c>
      <c r="CO6" s="21">
        <f t="shared" si="10"/>
        <v>45.83</v>
      </c>
      <c r="CP6" s="21">
        <f t="shared" si="10"/>
        <v>50</v>
      </c>
      <c r="CQ6" s="21">
        <f t="shared" si="10"/>
        <v>50</v>
      </c>
      <c r="CR6" s="21">
        <f t="shared" si="10"/>
        <v>34.700000000000003</v>
      </c>
      <c r="CS6" s="21">
        <f t="shared" si="10"/>
        <v>46.83</v>
      </c>
      <c r="CT6" s="21">
        <f t="shared" si="10"/>
        <v>33.74</v>
      </c>
      <c r="CU6" s="21">
        <f t="shared" si="10"/>
        <v>32.979999999999997</v>
      </c>
      <c r="CV6" s="21">
        <f t="shared" si="10"/>
        <v>34.04</v>
      </c>
      <c r="CW6" s="20" t="str">
        <f>IF(CW7="","",IF(CW7="-","【-】","【"&amp;SUBSTITUTE(TEXT(CW7,"#,##0.00"),"-","△")&amp;"】"))</f>
        <v>【34.07】</v>
      </c>
      <c r="CX6" s="21">
        <f>IF(CX7="",NA(),CX7)</f>
        <v>100</v>
      </c>
      <c r="CY6" s="21">
        <f t="shared" ref="CY6:DG6" si="11">IF(CY7="",NA(),CY7)</f>
        <v>100</v>
      </c>
      <c r="CZ6" s="21">
        <f t="shared" si="11"/>
        <v>100</v>
      </c>
      <c r="DA6" s="21">
        <f t="shared" si="11"/>
        <v>100</v>
      </c>
      <c r="DB6" s="21">
        <f t="shared" si="11"/>
        <v>100</v>
      </c>
      <c r="DC6" s="21">
        <f t="shared" si="11"/>
        <v>90.04</v>
      </c>
      <c r="DD6" s="21">
        <f t="shared" si="11"/>
        <v>90.58</v>
      </c>
      <c r="DE6" s="21">
        <f t="shared" si="11"/>
        <v>90.11</v>
      </c>
      <c r="DF6" s="21">
        <f t="shared" si="11"/>
        <v>89.95</v>
      </c>
      <c r="DG6" s="21">
        <f t="shared" si="11"/>
        <v>90.07</v>
      </c>
      <c r="DH6" s="20" t="str">
        <f>IF(DH7="","",IF(DH7="-","【-】","【"&amp;SUBSTITUTE(TEXT(DH7,"#,##0.00"),"-","△")&amp;"】"))</f>
        <v>【89.95】</v>
      </c>
      <c r="DI6" s="21">
        <f>IF(DI7="",NA(),DI7)</f>
        <v>8.7799999999999994</v>
      </c>
      <c r="DJ6" s="21">
        <f t="shared" ref="DJ6:DR6" si="12">IF(DJ7="",NA(),DJ7)</f>
        <v>13.17</v>
      </c>
      <c r="DK6" s="21">
        <f t="shared" si="12"/>
        <v>15.83</v>
      </c>
      <c r="DL6" s="21">
        <f t="shared" si="12"/>
        <v>18.27</v>
      </c>
      <c r="DM6" s="21">
        <f t="shared" si="12"/>
        <v>20.72</v>
      </c>
      <c r="DN6" s="21">
        <f t="shared" si="12"/>
        <v>29.28</v>
      </c>
      <c r="DO6" s="21">
        <f t="shared" si="12"/>
        <v>32.380000000000003</v>
      </c>
      <c r="DP6" s="21">
        <f t="shared" si="12"/>
        <v>35.24</v>
      </c>
      <c r="DQ6" s="21">
        <f t="shared" si="12"/>
        <v>36.090000000000003</v>
      </c>
      <c r="DR6" s="21">
        <f t="shared" si="12"/>
        <v>36.51</v>
      </c>
      <c r="DS6" s="20" t="str">
        <f>IF(DS7="","",IF(DS7="-","【-】","【"&amp;SUBSTITUTE(TEXT(DS7,"#,##0.00"),"-","△")&amp;"】"))</f>
        <v>【36.31】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2024</v>
      </c>
      <c r="C7" s="23">
        <v>262064</v>
      </c>
      <c r="D7" s="23">
        <v>46</v>
      </c>
      <c r="E7" s="23">
        <v>17</v>
      </c>
      <c r="F7" s="23">
        <v>9</v>
      </c>
      <c r="G7" s="23">
        <v>0</v>
      </c>
      <c r="H7" s="23" t="s">
        <v>96</v>
      </c>
      <c r="I7" s="23" t="s">
        <v>97</v>
      </c>
      <c r="J7" s="23" t="s">
        <v>98</v>
      </c>
      <c r="K7" s="23" t="s">
        <v>99</v>
      </c>
      <c r="L7" s="23" t="s">
        <v>100</v>
      </c>
      <c r="M7" s="23" t="s">
        <v>101</v>
      </c>
      <c r="N7" s="24" t="s">
        <v>102</v>
      </c>
      <c r="O7" s="24">
        <v>37.32</v>
      </c>
      <c r="P7" s="24">
        <v>0.06</v>
      </c>
      <c r="Q7" s="24">
        <v>76.989999999999995</v>
      </c>
      <c r="R7" s="24">
        <v>2970</v>
      </c>
      <c r="S7" s="24">
        <v>86209</v>
      </c>
      <c r="T7" s="24">
        <v>224.8</v>
      </c>
      <c r="U7" s="24">
        <v>383.49</v>
      </c>
      <c r="V7" s="24">
        <v>48</v>
      </c>
      <c r="W7" s="24">
        <v>0.05</v>
      </c>
      <c r="X7" s="24">
        <v>960</v>
      </c>
      <c r="Y7" s="24">
        <v>55.19</v>
      </c>
      <c r="Z7" s="24">
        <v>56.61</v>
      </c>
      <c r="AA7" s="24">
        <v>73.72</v>
      </c>
      <c r="AB7" s="24">
        <v>145.63</v>
      </c>
      <c r="AC7" s="24">
        <v>143.69</v>
      </c>
      <c r="AD7" s="24">
        <v>100.42</v>
      </c>
      <c r="AE7" s="24">
        <v>98.03</v>
      </c>
      <c r="AF7" s="24">
        <v>105.46</v>
      </c>
      <c r="AG7" s="24">
        <v>109.38</v>
      </c>
      <c r="AH7" s="24">
        <v>108.97</v>
      </c>
      <c r="AI7" s="24">
        <v>108.79</v>
      </c>
      <c r="AJ7" s="24">
        <v>1280.48</v>
      </c>
      <c r="AK7" s="24">
        <v>1940.62</v>
      </c>
      <c r="AL7" s="24">
        <v>2345.4699999999998</v>
      </c>
      <c r="AM7" s="24">
        <v>1806.07</v>
      </c>
      <c r="AN7" s="24">
        <v>1374.62</v>
      </c>
      <c r="AO7" s="24">
        <v>762.05</v>
      </c>
      <c r="AP7" s="24">
        <v>755.68</v>
      </c>
      <c r="AQ7" s="24">
        <v>806.39</v>
      </c>
      <c r="AR7" s="24">
        <v>641.13</v>
      </c>
      <c r="AS7" s="24">
        <v>547.89</v>
      </c>
      <c r="AT7" s="24">
        <v>541.72</v>
      </c>
      <c r="AU7" s="24">
        <v>-24.83</v>
      </c>
      <c r="AV7" s="24">
        <v>-32.799999999999997</v>
      </c>
      <c r="AW7" s="24">
        <v>-40.799999999999997</v>
      </c>
      <c r="AX7" s="24">
        <v>-58.69</v>
      </c>
      <c r="AY7" s="24">
        <v>-67.37</v>
      </c>
      <c r="AZ7" s="24">
        <v>92.61</v>
      </c>
      <c r="BA7" s="24">
        <v>91.41</v>
      </c>
      <c r="BB7" s="24">
        <v>96.26</v>
      </c>
      <c r="BC7" s="24">
        <v>90.92</v>
      </c>
      <c r="BD7" s="24">
        <v>76</v>
      </c>
      <c r="BE7" s="24">
        <v>77.16</v>
      </c>
      <c r="BF7" s="24">
        <v>0</v>
      </c>
      <c r="BG7" s="24">
        <v>0</v>
      </c>
      <c r="BH7" s="24">
        <v>0</v>
      </c>
      <c r="BI7" s="24">
        <v>0</v>
      </c>
      <c r="BJ7" s="24">
        <v>0</v>
      </c>
      <c r="BK7" s="24">
        <v>1640.16</v>
      </c>
      <c r="BL7" s="24">
        <v>1521.05</v>
      </c>
      <c r="BM7" s="24">
        <v>1490.65</v>
      </c>
      <c r="BN7" s="24">
        <v>1312.67</v>
      </c>
      <c r="BO7" s="24">
        <v>1260.97</v>
      </c>
      <c r="BP7" s="24">
        <v>1269.43</v>
      </c>
      <c r="BQ7" s="24">
        <v>36.35</v>
      </c>
      <c r="BR7" s="24">
        <v>39.42</v>
      </c>
      <c r="BS7" s="24">
        <v>27.43</v>
      </c>
      <c r="BT7" s="24">
        <v>36.369999999999997</v>
      </c>
      <c r="BU7" s="24">
        <v>29.51</v>
      </c>
      <c r="BV7" s="24">
        <v>38.270000000000003</v>
      </c>
      <c r="BW7" s="24">
        <v>37.520000000000003</v>
      </c>
      <c r="BX7" s="24">
        <v>34.96</v>
      </c>
      <c r="BY7" s="24">
        <v>34.44</v>
      </c>
      <c r="BZ7" s="24">
        <v>32.020000000000003</v>
      </c>
      <c r="CA7" s="24">
        <v>32.200000000000003</v>
      </c>
      <c r="CB7" s="24">
        <v>442.79</v>
      </c>
      <c r="CC7" s="24">
        <v>413.28</v>
      </c>
      <c r="CD7" s="24">
        <v>597.88</v>
      </c>
      <c r="CE7" s="24">
        <v>469.75</v>
      </c>
      <c r="CF7" s="24">
        <v>587.45000000000005</v>
      </c>
      <c r="CG7" s="24">
        <v>486.77</v>
      </c>
      <c r="CH7" s="24">
        <v>502.1</v>
      </c>
      <c r="CI7" s="24">
        <v>539.07000000000005</v>
      </c>
      <c r="CJ7" s="24">
        <v>541.80999999999995</v>
      </c>
      <c r="CK7" s="24">
        <v>592.49</v>
      </c>
      <c r="CL7" s="24">
        <v>588.46</v>
      </c>
      <c r="CM7" s="24">
        <v>58.33</v>
      </c>
      <c r="CN7" s="24">
        <v>50</v>
      </c>
      <c r="CO7" s="24">
        <v>45.83</v>
      </c>
      <c r="CP7" s="24">
        <v>50</v>
      </c>
      <c r="CQ7" s="24">
        <v>50</v>
      </c>
      <c r="CR7" s="24">
        <v>34.700000000000003</v>
      </c>
      <c r="CS7" s="24">
        <v>46.83</v>
      </c>
      <c r="CT7" s="24">
        <v>33.74</v>
      </c>
      <c r="CU7" s="24">
        <v>32.979999999999997</v>
      </c>
      <c r="CV7" s="24">
        <v>34.04</v>
      </c>
      <c r="CW7" s="24">
        <v>34.07</v>
      </c>
      <c r="CX7" s="24">
        <v>100</v>
      </c>
      <c r="CY7" s="24">
        <v>100</v>
      </c>
      <c r="CZ7" s="24">
        <v>100</v>
      </c>
      <c r="DA7" s="24">
        <v>100</v>
      </c>
      <c r="DB7" s="24">
        <v>100</v>
      </c>
      <c r="DC7" s="24">
        <v>90.04</v>
      </c>
      <c r="DD7" s="24">
        <v>90.58</v>
      </c>
      <c r="DE7" s="24">
        <v>90.11</v>
      </c>
      <c r="DF7" s="24">
        <v>89.95</v>
      </c>
      <c r="DG7" s="24">
        <v>90.07</v>
      </c>
      <c r="DH7" s="24">
        <v>89.95</v>
      </c>
      <c r="DI7" s="24">
        <v>8.7799999999999994</v>
      </c>
      <c r="DJ7" s="24">
        <v>13.17</v>
      </c>
      <c r="DK7" s="24">
        <v>15.83</v>
      </c>
      <c r="DL7" s="24">
        <v>18.27</v>
      </c>
      <c r="DM7" s="24">
        <v>20.72</v>
      </c>
      <c r="DN7" s="24">
        <v>29.28</v>
      </c>
      <c r="DO7" s="24">
        <v>32.380000000000003</v>
      </c>
      <c r="DP7" s="24">
        <v>35.24</v>
      </c>
      <c r="DQ7" s="24">
        <v>36.090000000000003</v>
      </c>
      <c r="DR7" s="24">
        <v>36.51</v>
      </c>
      <c r="DS7" s="24">
        <v>36.31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2026-02-16T08:45:51Z</cp:lastPrinted>
  <dcterms:created xsi:type="dcterms:W3CDTF">2025-12-23T06:28:16Z</dcterms:created>
  <dcterms:modified xsi:type="dcterms:W3CDTF">2026-03-10T03:40:15Z</dcterms:modified>
  <cp:category/>
</cp:coreProperties>
</file>