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下水道経営係（旧経営係）\42公営企業に係る「経営比較分析表」\令和６年度　　公営企業に係る経営比較分析表（令和５年度決算）の分析等について（依頼）\下水回答\"/>
    </mc:Choice>
  </mc:AlternateContent>
  <xr:revisionPtr revIDLastSave="0" documentId="13_ncr:1_{26E06CA6-D791-4B03-AF14-B47E94F23D50}" xr6:coauthVersionLast="36" xr6:coauthVersionMax="36" xr10:uidLastSave="{00000000-0000-0000-0000-000000000000}"/>
  <workbookProtection workbookAlgorithmName="SHA-512" workbookHashValue="MndoIMrJ9dCHi9GAShOfz5m2zFymTCEeMcITSjQ2g9RhNWTSLLuimWKlZqrRNwrG3s2Z0mfPlEK+USSdRAm12w==" workbookSaltValue="70iDeoz8OubOIxK5U4Dg9Q==" workbookSpinCount="100000" lockStructure="1"/>
  <bookViews>
    <workbookView xWindow="0" yWindow="0" windowWidth="16200" windowHeight="247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E85" i="4"/>
  <c r="BB10" i="4"/>
  <c r="AT10" i="4"/>
  <c r="W8" i="4"/>
  <c r="P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<sst xmlns="http://schemas.openxmlformats.org/spreadsheetml/2006/main" count="231" uniqueCount="115">
  <si>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</si>
  <si>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</si>
  <si>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</si>
  <si>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</si>
  <si>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</si>
  <si>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</si>
  <si>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</si>
  <si>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</si>
  <si>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</si>
  <si>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</si>
  <si>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</si>
  <si>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</si>
  <si>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</si>
  <si>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</si>
  <si>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</si>
  <si>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</si>
  <si>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</si>
  <si>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</si>
  <si>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</si>
  <si>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</si>
  <si>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</si>
  <si>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</si>
  <si>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</si>
  <si>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</si>
  <si>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</si>
  <si>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</si>
  <si>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</si>
  <si>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</si>
  <si>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</si>
  <si>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</si>
  <si>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</si>
  <si>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</si>
  <si>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</si>
  <si>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</si>
  <si>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</si>
  <si>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</si>
  <si>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</si>
  <si>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</si>
  <si>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</si>
  <si>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</si>
  <si>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</si>
  <si>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</si>
  <si>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</si>
  <si>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</si>
  <si>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</si>
  <si>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</si>
  <si>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</si>
  <si>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</si>
  <si>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</si>
  <si>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</si>
  <si>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</si>
  <si>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</si>
  <si>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</si>
  <si>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</si>
  <si>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</si>
  <si>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</si>
  <si>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</si>
  <si>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</si>
  <si>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</si>
  <si>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</si>
  <si>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</si>
  <si>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</si>
  <si>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</si>
  <si>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</si>
  <si>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</si>
  <si>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</si>
  <si>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</si>
  <si>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</si>
  <si>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</si>
  <si>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</si>
  <si>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</si>
  <si>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</si>
  <si>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</si>
  <si>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</si>
  <si>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</si>
  <si>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</si>
  <si>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</si>
  <si>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</si>
  <si>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</si>
  <si>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</si>
  <si>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</si>
  <si>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</si>
  <si>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</si>
  <si>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</si>
  <si>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</si>
  <si>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</si>
  <si>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</si>
  <si>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</si>
  <si>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</si>
  <si>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</si>
  <si>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</si>
  <si>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</si>
  <si>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</si>
  <si>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</si>
  <si>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</si>
  <si>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</si>
  <si>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</si>
  <si>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</si>
  <si>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</si>
  <si>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</si>
  <si>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</si>
  <si>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</si>
  <si>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</si>
  <si>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</si>
  <si>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</si>
  <si>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</si>
  <si>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</si>
  <si>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</si>
  <si>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</si>
  <si>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</si>
  <si>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</si>
  <si>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</si>
  <si>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
　減価償却が進み上昇傾向にありますが、本事業は平成12年5月の供用開始のため、法定耐用年数に基づく更新時期が到来した資産が少なく、低い水準となっています。
②管渠老朽化率
　法定耐用年数を超えた管渠は現在のところありません。
③管渠改善率
　法定耐用年数を超えた管渠はないため、特に更新・老朽化対策は実施していません。</t>
    <phoneticPr fontId="4"/>
  </si>
  <si>
    <t>　単年度収支は黒字であり、累積欠損金も減少しました。使用料収入の増加が見込めない中で一般会計繰入金で財源不足を補っている経営状況となっているため、今後も施設の効率性を高め、維持管理費の削減を図ります。
　本事業に係る資産の多くは法定耐用年数に基づく更新時期が未到来ではありますが、今後の更新需要に備え、使用料収入の確保や更なる経費削減の取組など、令和2年度に策定した「亀岡市上下水道ビジョン」に沿って行うこととしています。
　本事業は、平成31年4月1日から地方公営企業法の全部適用に併せて本市下水道事業との経営統合を行い、事業運営の更なる効率化・健全化に取り組んでいます。</t>
    <rPh sb="7" eb="9">
      <t>クロジ</t>
    </rPh>
    <rPh sb="19" eb="21">
      <t>ゲンショウ</t>
    </rPh>
    <phoneticPr fontId="4"/>
  </si>
  <si>
    <t>　小規模集合排水処理事業については、令和元年度から地方公営企業法を全部適用しています。
①経常収支比率
　繰入金の増加により単年度収支の黒字を示す100％以上となりましたが、継続して費用削減に努めます。
②累積欠損金比率
　純利益の計上により欠損金は減少しましたが、継続して費用削減に努めます。
③流動比率
　現金預金が不足しているため、0％を下回る比率となっています。
④企業債残高対事業規模比率
　企業債償還金は全額一般会計負担となっているため、0％となっています。(R01は記入誤り)
⑤経費回収率
　使用料収入で不足する財源は一般会計繰入金で賄っていますが、それでもなお財源が不足しているため、経費の抑制に取り組む必要があります。
⑥汚水処理原価
　汚水処理費の減少により、類似団体に比べ低い値となりましたが、継続して維持管理費の抑制に取り組む必要があります。
⑦施設利用率
　類似団体に比べ高い比率で推移していますが、更に効率的な施設利用に努めます。
⑧水洗化率
　水洗化率100％となっています。</t>
    <rPh sb="53" eb="55">
      <t>クリイレ</t>
    </rPh>
    <rPh sb="55" eb="56">
      <t>キン</t>
    </rPh>
    <rPh sb="57" eb="59">
      <t>ゾウカ</t>
    </rPh>
    <rPh sb="96" eb="97">
      <t>ツト</t>
    </rPh>
    <rPh sb="112" eb="115">
      <t>ジュンリエキ</t>
    </rPh>
    <rPh sb="116" eb="118">
      <t>ケイジョウ</t>
    </rPh>
    <rPh sb="121" eb="124">
      <t>ケッソンキン</t>
    </rPh>
    <rPh sb="125" eb="127">
      <t>ゲンショウ</t>
    </rPh>
    <rPh sb="133" eb="135">
      <t>ケイゾク</t>
    </rPh>
    <rPh sb="142" eb="143">
      <t>ツト</t>
    </rPh>
    <rPh sb="329" eb="331">
      <t>オスイ</t>
    </rPh>
    <rPh sb="331" eb="333">
      <t>ショリ</t>
    </rPh>
    <rPh sb="333" eb="334">
      <t>ヒ</t>
    </rPh>
    <rPh sb="335" eb="337">
      <t>ゲンショウ</t>
    </rPh>
    <rPh sb="348" eb="349">
      <t>ヒク</t>
    </rPh>
    <rPh sb="359" eb="361">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</si>
</sst>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E6-40D4-A8FF-6445474A83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7E6-40D4-A8FF-6445474A83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54.17</c:v>
                </c:pt>
                <c:pt idx="1">
                  <c:v>58.33</c:v>
                </c:pt>
                <c:pt idx="2">
                  <c:v>50</c:v>
                </c:pt>
                <c:pt idx="3">
                  <c:v>45.83</c:v>
                </c:pt>
                <c:pt idx="4">
                  <c:v>50</c:v>
                </c:pt>
              </c:numCache>
            </c:numRef>
          </c:val>
          <c:extLst>
            <c:ext xmlns:c16="http://schemas.microsoft.com/office/drawing/2014/chart" uri="{C3380CC4-5D6E-409C-BE32-E72D297353CC}">
              <c16:uniqueId val="{00000000-44A4-4371-B445-85EB909BDC1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34.68</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44A4-4371-B445-85EB909BDC1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E74-4BE5-9780-127FCBD06F5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90.33</c:v>
                </c:pt>
                <c:pt idx="1">
                  <c:v>90.04</c:v>
                </c:pt>
                <c:pt idx="2">
                  <c:v>90.58</c:v>
                </c:pt>
                <c:pt idx="3">
                  <c:v>90.11</c:v>
                </c:pt>
                <c:pt idx="4">
                  <c:v>89.95</c:v>
                </c:pt>
              </c:numCache>
            </c:numRef>
          </c:val>
          <c:smooth val="0"/>
          <c:extLst>
            <c:ext xmlns:c16="http://schemas.microsoft.com/office/drawing/2014/chart" uri="{C3380CC4-5D6E-409C-BE32-E72D297353CC}">
              <c16:uniqueId val="{00000001-FE74-4BE5-9780-127FCBD06F5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56.18</c:v>
                </c:pt>
                <c:pt idx="1">
                  <c:v>55.19</c:v>
                </c:pt>
                <c:pt idx="2">
                  <c:v>56.61</c:v>
                </c:pt>
                <c:pt idx="3">
                  <c:v>73.72</c:v>
                </c:pt>
                <c:pt idx="4">
                  <c:v>145.63</c:v>
                </c:pt>
              </c:numCache>
            </c:numRef>
          </c:val>
          <c:extLst>
            <c:ext xmlns:c16="http://schemas.microsoft.com/office/drawing/2014/chart" uri="{C3380CC4-5D6E-409C-BE32-E72D297353CC}">
              <c16:uniqueId val="{00000000-5AFD-4B1B-AAE3-75166CB9EA1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99.2</c:v>
                </c:pt>
                <c:pt idx="1">
                  <c:v>100.42</c:v>
                </c:pt>
                <c:pt idx="2">
                  <c:v>98.03</c:v>
                </c:pt>
                <c:pt idx="3">
                  <c:v>105.46</c:v>
                </c:pt>
                <c:pt idx="4">
                  <c:v>109.38</c:v>
                </c:pt>
              </c:numCache>
            </c:numRef>
          </c:val>
          <c:smooth val="0"/>
          <c:extLst>
            <c:ext xmlns:c16="http://schemas.microsoft.com/office/drawing/2014/chart" uri="{C3380CC4-5D6E-409C-BE32-E72D297353CC}">
              <c16:uniqueId val="{00000001-5AFD-4B1B-AAE3-75166CB9EA1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4.3899999999999997</c:v>
                </c:pt>
                <c:pt idx="1">
                  <c:v>8.7799999999999994</c:v>
                </c:pt>
                <c:pt idx="2">
                  <c:v>13.17</c:v>
                </c:pt>
                <c:pt idx="3">
                  <c:v>15.83</c:v>
                </c:pt>
                <c:pt idx="4">
                  <c:v>18.27</c:v>
                </c:pt>
              </c:numCache>
            </c:numRef>
          </c:val>
          <c:extLst>
            <c:ext xmlns:c16="http://schemas.microsoft.com/office/drawing/2014/chart" uri="{C3380CC4-5D6E-409C-BE32-E72D297353CC}">
              <c16:uniqueId val="{00000000-30FF-46D9-9430-363D3B0F56B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c:v>
                </c:pt>
                <c:pt idx="1">
                  <c:v>29.28</c:v>
                </c:pt>
                <c:pt idx="2">
                  <c:v>32.380000000000003</c:v>
                </c:pt>
                <c:pt idx="3">
                  <c:v>35.24</c:v>
                </c:pt>
                <c:pt idx="4">
                  <c:v>36.090000000000003</c:v>
                </c:pt>
              </c:numCache>
            </c:numRef>
          </c:val>
          <c:smooth val="0"/>
          <c:extLst>
            <c:ext xmlns:c16="http://schemas.microsoft.com/office/drawing/2014/chart" uri="{C3380CC4-5D6E-409C-BE32-E72D297353CC}">
              <c16:uniqueId val="{00000001-30FF-46D9-9430-363D3B0F56B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ED-4299-9FCD-2C0A03CCD31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1ED-4299-9FCD-2C0A03CCD31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646.5</c:v>
                </c:pt>
                <c:pt idx="1">
                  <c:v>1280.48</c:v>
                </c:pt>
                <c:pt idx="2">
                  <c:v>1940.62</c:v>
                </c:pt>
                <c:pt idx="3">
                  <c:v>2345.4699999999998</c:v>
                </c:pt>
                <c:pt idx="4">
                  <c:v>1806.07</c:v>
                </c:pt>
              </c:numCache>
            </c:numRef>
          </c:val>
          <c:extLst>
            <c:ext xmlns:c16="http://schemas.microsoft.com/office/drawing/2014/chart" uri="{C3380CC4-5D6E-409C-BE32-E72D297353CC}">
              <c16:uniqueId val="{00000000-61A6-43E8-965D-0815BF9368E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1500.46</c:v>
                </c:pt>
                <c:pt idx="1">
                  <c:v>762.05</c:v>
                </c:pt>
                <c:pt idx="2">
                  <c:v>755.68</c:v>
                </c:pt>
                <c:pt idx="3">
                  <c:v>806.39</c:v>
                </c:pt>
                <c:pt idx="4">
                  <c:v>641.13</c:v>
                </c:pt>
              </c:numCache>
            </c:numRef>
          </c:val>
          <c:smooth val="0"/>
          <c:extLst>
            <c:ext xmlns:c16="http://schemas.microsoft.com/office/drawing/2014/chart" uri="{C3380CC4-5D6E-409C-BE32-E72D297353CC}">
              <c16:uniqueId val="{00000001-61A6-43E8-965D-0815BF9368E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-16.29</c:v>
                </c:pt>
                <c:pt idx="1">
                  <c:v>-24.83</c:v>
                </c:pt>
                <c:pt idx="2">
                  <c:v>-32.799999999999997</c:v>
                </c:pt>
                <c:pt idx="3">
                  <c:v>-40.799999999999997</c:v>
                </c:pt>
                <c:pt idx="4">
                  <c:v>-58.69</c:v>
                </c:pt>
              </c:numCache>
            </c:numRef>
          </c:val>
          <c:extLst>
            <c:ext xmlns:c16="http://schemas.microsoft.com/office/drawing/2014/chart" uri="{C3380CC4-5D6E-409C-BE32-E72D297353CC}">
              <c16:uniqueId val="{00000000-BD6B-4E8D-9939-497F6B63E7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81.260000000000005</c:v>
                </c:pt>
                <c:pt idx="1">
                  <c:v>92.61</c:v>
                </c:pt>
                <c:pt idx="2">
                  <c:v>91.41</c:v>
                </c:pt>
                <c:pt idx="3">
                  <c:v>96.26</c:v>
                </c:pt>
                <c:pt idx="4">
                  <c:v>90.92</c:v>
                </c:pt>
              </c:numCache>
            </c:numRef>
          </c:val>
          <c:smooth val="0"/>
          <c:extLst>
            <c:ext xmlns:c16="http://schemas.microsoft.com/office/drawing/2014/chart" uri="{C3380CC4-5D6E-409C-BE32-E72D297353CC}">
              <c16:uniqueId val="{00000001-BD6B-4E8D-9939-497F6B63E7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16290.23</c:v>
                </c:pt>
                <c:pt idx="1">
                  <c:v>0</c:v>
                </c:pt>
                <c:pt idx="2">
                  <c:v>0</c:v>
                </c:pt>
                <c:pt idx="3">
                  <c:v>0</c:v>
                </c:pt>
                <c:pt idx="4">
                  <c:v>0</c:v>
                </c:pt>
              </c:numCache>
            </c:numRef>
          </c:val>
          <c:extLst>
            <c:ext xmlns:c16="http://schemas.microsoft.com/office/drawing/2014/chart" uri="{C3380CC4-5D6E-409C-BE32-E72D297353CC}">
              <c16:uniqueId val="{00000000-6E58-476F-AE4E-EF50FFEC176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1748.51</c:v>
                </c:pt>
                <c:pt idx="1">
                  <c:v>1640.16</c:v>
                </c:pt>
                <c:pt idx="2">
                  <c:v>1521.05</c:v>
                </c:pt>
                <c:pt idx="3">
                  <c:v>1490.65</c:v>
                </c:pt>
                <c:pt idx="4">
                  <c:v>1312.67</c:v>
                </c:pt>
              </c:numCache>
            </c:numRef>
          </c:val>
          <c:smooth val="0"/>
          <c:extLst>
            <c:ext xmlns:c16="http://schemas.microsoft.com/office/drawing/2014/chart" uri="{C3380CC4-5D6E-409C-BE32-E72D297353CC}">
              <c16:uniqueId val="{00000001-6E58-476F-AE4E-EF50FFEC176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28.91</c:v>
                </c:pt>
                <c:pt idx="1">
                  <c:v>36.35</c:v>
                </c:pt>
                <c:pt idx="2">
                  <c:v>39.42</c:v>
                </c:pt>
                <c:pt idx="3">
                  <c:v>27.43</c:v>
                </c:pt>
                <c:pt idx="4">
                  <c:v>36.369999999999997</c:v>
                </c:pt>
              </c:numCache>
            </c:numRef>
          </c:val>
          <c:extLst>
            <c:ext xmlns:c16="http://schemas.microsoft.com/office/drawing/2014/chart" uri="{C3380CC4-5D6E-409C-BE32-E72D297353CC}">
              <c16:uniqueId val="{00000000-7676-4E0E-BC28-16A0F6AA566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34.99</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7676-4E0E-BC28-16A0F6AA566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563.39</c:v>
                </c:pt>
                <c:pt idx="1">
                  <c:v>442.79</c:v>
                </c:pt>
                <c:pt idx="2">
                  <c:v>413.28</c:v>
                </c:pt>
                <c:pt idx="3">
                  <c:v>597.88</c:v>
                </c:pt>
                <c:pt idx="4">
                  <c:v>469.75</c:v>
                </c:pt>
              </c:numCache>
            </c:numRef>
          </c:val>
          <c:extLst>
            <c:ext xmlns:c16="http://schemas.microsoft.com/office/drawing/2014/chart" uri="{C3380CC4-5D6E-409C-BE32-E72D297353CC}">
              <c16:uniqueId val="{00000000-74C4-4A57-8198-C7652FC70E1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520.91999999999996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74C4-4A57-8198-C7652FC70E1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9" zoomScaleNormal="100" workbookViewId="0">
      <selection activeCell="BK35" sqref="BK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京都府　亀岡市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小規模集合排水処理</v>
      </c>
      <c r="Q8" s="64"/>
      <c r="R8" s="64"/>
      <c r="S8" s="64"/>
      <c r="T8" s="64"/>
      <c r="U8" s="64"/>
      <c r="V8" s="64"/>
      <c r="W8" s="64" t="str">
        <f>データ!L6</f>
        <v>I2</v>
      </c>
      <c r="X8" s="64"/>
      <c r="Y8" s="64"/>
      <c r="Z8" s="64"/>
      <c r="AA8" s="64"/>
      <c r="AB8" s="64"/>
      <c r="AC8" s="64"/>
      <c r="AD8" s="65" t="str">
        <f>データ!$M$6</f>
        <v>非設置</v>
      </c>
      <c r="AE8" s="65"/>
      <c r="AF8" s="65"/>
      <c r="AG8" s="65"/>
      <c r="AH8" s="65"/>
      <c r="AI8" s="65"/>
      <c r="AJ8" s="65"/>
      <c r="AK8" s="3"/>
      <c r="AL8" s="44">
        <f>データ!S6</f>
        <v>86765</v>
      </c>
      <c r="AM8" s="44"/>
      <c r="AN8" s="44"/>
      <c r="AO8" s="44"/>
      <c r="AP8" s="44"/>
      <c r="AQ8" s="44"/>
      <c r="AR8" s="44"/>
      <c r="AS8" s="44"/>
      <c r="AT8" s="45">
        <f>データ!T6</f>
        <v>19.170000000000002</v>
      </c>
      <c r="AU8" s="45"/>
      <c r="AV8" s="45"/>
      <c r="AW8" s="45"/>
      <c r="AX8" s="45"/>
      <c r="AY8" s="45"/>
      <c r="AZ8" s="45"/>
      <c r="BA8" s="45"/>
      <c r="BB8" s="45">
        <f>データ!U6</f>
        <v>4526.08</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29.73</v>
      </c>
      <c r="J10" s="45"/>
      <c r="K10" s="45"/>
      <c r="L10" s="45"/>
      <c r="M10" s="45"/>
      <c r="N10" s="45"/>
      <c r="O10" s="45"/>
      <c r="P10" s="45">
        <f>データ!P6</f>
        <v>0.06</v>
      </c>
      <c r="Q10" s="45"/>
      <c r="R10" s="45"/>
      <c r="S10" s="45"/>
      <c r="T10" s="45"/>
      <c r="U10" s="45"/>
      <c r="V10" s="45"/>
      <c r="W10" s="45">
        <f>データ!Q6</f>
        <v>80.17</v>
      </c>
      <c r="X10" s="45"/>
      <c r="Y10" s="45"/>
      <c r="Z10" s="45"/>
      <c r="AA10" s="45"/>
      <c r="AB10" s="45"/>
      <c r="AC10" s="45"/>
      <c r="AD10" s="44">
        <f>データ!R6</f>
        <v>2970</v>
      </c>
      <c r="AE10" s="44"/>
      <c r="AF10" s="44"/>
      <c r="AG10" s="44"/>
      <c r="AH10" s="44"/>
      <c r="AI10" s="44"/>
      <c r="AJ10" s="44"/>
      <c r="AK10" s="2"/>
      <c r="AL10" s="44">
        <f>データ!V6</f>
        <v>49</v>
      </c>
      <c r="AM10" s="44"/>
      <c r="AN10" s="44"/>
      <c r="AO10" s="44"/>
      <c r="AP10" s="44"/>
      <c r="AQ10" s="44"/>
      <c r="AR10" s="44"/>
      <c r="AS10" s="44"/>
      <c r="AT10" s="45">
        <f>データ!W6</f>
        <v>0.05</v>
      </c>
      <c r="AU10" s="45"/>
      <c r="AV10" s="45"/>
      <c r="AW10" s="45"/>
      <c r="AX10" s="45"/>
      <c r="AY10" s="45"/>
      <c r="AZ10" s="45"/>
      <c r="BA10" s="45"/>
      <c r="BB10" s="45">
        <f>データ!X6</f>
        <v>980</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【109.13】</v>
      </c>
      <c r="F85" s="12" t="str">
        <f>データ!AT6</f>
        <v>【631.67】</v>
      </c>
      <c r="G85" s="12" t="str">
        <f>データ!BE6</f>
        <v>【91.66】</v>
      </c>
      <c r="H85" s="12" t="str">
        <f>データ!BP6</f>
        <v>【1,321.62】</v>
      </c>
      <c r="I85" s="12" t="str">
        <f>データ!CA6</f>
        <v>【34.61】</v>
      </c>
      <c r="J85" s="12" t="str">
        <f>データ!CL6</f>
        <v>【538.24】</v>
      </c>
      <c r="K85" s="12" t="str">
        <f>データ!CW6</f>
        <v>【33.03】</v>
      </c>
      <c r="L85" s="12" t="str">
        <f>データ!DH6</f>
        <v>【89.81】</v>
      </c>
      <c r="M85" s="12" t="str">
        <f>データ!DS6</f>
        <v>【35.75】</v>
      </c>
      <c r="N85" s="12" t="str">
        <f>データ!ED6</f>
        <v>【0.00】</v>
      </c>
      <c r="O85" s="12" t="str">
        <f>データ!EO6</f>
        <v>【0.00】</v>
      </c>
    </row>
  </sheetData>
  <sheetProtection algorithmName="SHA-512" hashValue="ElTdITxYUEPD/ATo2qyPfii67bYqmwz3Jvrqqs7MwFszhb1nnChb6b12KyBleKTxbQjqY8vAhLANbfCIAuStLg==" saltValue="3Rv/2/ue89FsW99z2oCa8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262064</v>
      </c>
      <c r="D6" s="19">
        <f t="shared" si="3"/>
        <v>46</v>
      </c>
      <c r="E6" s="19">
        <f t="shared" si="3"/>
        <v>17</v>
      </c>
      <c r="F6" s="19">
        <f t="shared" si="3"/>
        <v>9</v>
      </c>
      <c r="G6" s="19">
        <f t="shared" si="3"/>
        <v>0</v>
      </c>
      <c r="H6" s="19" t="str">
        <f t="shared" si="3"/>
        <v>京都府　亀岡市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29.73</v>
      </c>
      <c r="P6" s="20">
        <f t="shared" si="3"/>
        <v>0.06</v>
      </c>
      <c r="Q6" s="20">
        <f t="shared" si="3"/>
        <v>80.17</v>
      </c>
      <c r="R6" s="20">
        <f t="shared" si="3"/>
        <v>2970</v>
      </c>
      <c r="S6" s="20">
        <f t="shared" si="3"/>
        <v>86765</v>
      </c>
      <c r="T6" s="20">
        <f t="shared" si="3"/>
        <v>19.170000000000002</v>
      </c>
      <c r="U6" s="20">
        <f t="shared" si="3"/>
        <v>4526.08</v>
      </c>
      <c r="V6" s="20">
        <f t="shared" si="3"/>
        <v>49</v>
      </c>
      <c r="W6" s="20">
        <f t="shared" si="3"/>
        <v>0.05</v>
      </c>
      <c r="X6" s="20">
        <f t="shared" si="3"/>
        <v>980</v>
      </c>
      <c r="Y6" s="21">
        <f>IF(Y7="",NA(),Y7)</f>
        <v>56.18</v>
      </c>
      <c r="Z6" s="21">
        <f t="shared" ref="Z6:AH6" si="4">IF(Z7="",NA(),Z7)</f>
        <v>55.19</v>
      </c>
      <c r="AA6" s="21">
        <f t="shared" si="4"/>
        <v>56.61</v>
      </c>
      <c r="AB6" s="21">
        <f t="shared" si="4"/>
        <v>73.72</v>
      </c>
      <c r="AC6" s="21">
        <f t="shared" si="4"/>
        <v>145.63</v>
      </c>
      <c r="AD6" s="21">
        <f t="shared" si="4"/>
        <v>99.2</v>
      </c>
      <c r="AE6" s="21">
        <f t="shared" si="4"/>
        <v>100.42</v>
      </c>
      <c r="AF6" s="21">
        <f t="shared" si="4"/>
        <v>98.03</v>
      </c>
      <c r="AG6" s="21">
        <f t="shared" si="4"/>
        <v>105.46</v>
      </c>
      <c r="AH6" s="21">
        <f t="shared" si="4"/>
        <v>109.38</v>
      </c>
      <c r="AI6" s="20" t="str">
        <f>IF(AI7="","",IF(AI7="-","【-】","【"&amp;SUBSTITUTE(TEXT(AI7,"#,##0.00"),"-","△")&amp;"】"))</f>
        <v>【109.13】</v>
      </c>
      <c r="AJ6" s="21">
        <f>IF(AJ7="",NA(),AJ7)</f>
        <v>646.5</v>
      </c>
      <c r="AK6" s="21">
        <f t="shared" ref="AK6:AS6" si="5">IF(AK7="",NA(),AK7)</f>
        <v>1280.48</v>
      </c>
      <c r="AL6" s="21">
        <f t="shared" si="5"/>
        <v>1940.62</v>
      </c>
      <c r="AM6" s="21">
        <f t="shared" si="5"/>
        <v>2345.4699999999998</v>
      </c>
      <c r="AN6" s="21">
        <f t="shared" si="5"/>
        <v>1806.07</v>
      </c>
      <c r="AO6" s="21">
        <f t="shared" si="5"/>
        <v>1500.46</v>
      </c>
      <c r="AP6" s="21">
        <f t="shared" si="5"/>
        <v>762.05</v>
      </c>
      <c r="AQ6" s="21">
        <f t="shared" si="5"/>
        <v>755.68</v>
      </c>
      <c r="AR6" s="21">
        <f t="shared" si="5"/>
        <v>806.39</v>
      </c>
      <c r="AS6" s="21">
        <f t="shared" si="5"/>
        <v>641.13</v>
      </c>
      <c r="AT6" s="20" t="str">
        <f>IF(AT7="","",IF(AT7="-","【-】","【"&amp;SUBSTITUTE(TEXT(AT7,"#,##0.00"),"-","△")&amp;"】"))</f>
        <v>【631.67】</v>
      </c>
      <c r="AU6" s="21">
        <f>IF(AU7="",NA(),AU7)</f>
        <v>-16.29</v>
      </c>
      <c r="AV6" s="21">
        <f t="shared" ref="AV6:BD6" si="6">IF(AV7="",NA(),AV7)</f>
        <v>-24.83</v>
      </c>
      <c r="AW6" s="21">
        <f t="shared" si="6"/>
        <v>-32.799999999999997</v>
      </c>
      <c r="AX6" s="21">
        <f t="shared" si="6"/>
        <v>-40.799999999999997</v>
      </c>
      <c r="AY6" s="21">
        <f t="shared" si="6"/>
        <v>-58.69</v>
      </c>
      <c r="AZ6" s="21">
        <f t="shared" si="6"/>
        <v>81.260000000000005</v>
      </c>
      <c r="BA6" s="21">
        <f t="shared" si="6"/>
        <v>92.61</v>
      </c>
      <c r="BB6" s="21">
        <f t="shared" si="6"/>
        <v>91.41</v>
      </c>
      <c r="BC6" s="21">
        <f t="shared" si="6"/>
        <v>96.26</v>
      </c>
      <c r="BD6" s="21">
        <f t="shared" si="6"/>
        <v>90.92</v>
      </c>
      <c r="BE6" s="20" t="str">
        <f>IF(BE7="","",IF(BE7="-","【-】","【"&amp;SUBSTITUTE(TEXT(BE7,"#,##0.00"),"-","△")&amp;"】"))</f>
        <v>【91.66】</v>
      </c>
      <c r="BF6" s="21">
        <f>IF(BF7="",NA(),BF7)</f>
        <v>16290.23</v>
      </c>
      <c r="BG6" s="20">
        <f t="shared" ref="BG6:BO6" si="7">IF(BG7="",NA(),BG7)</f>
        <v>0</v>
      </c>
      <c r="BH6" s="20">
        <f t="shared" si="7"/>
        <v>0</v>
      </c>
      <c r="BI6" s="20">
        <f t="shared" si="7"/>
        <v>0</v>
      </c>
      <c r="BJ6" s="20">
        <f t="shared" si="7"/>
        <v>0</v>
      </c>
      <c r="BK6" s="21">
        <f t="shared" si="7"/>
        <v>1748.51</v>
      </c>
      <c r="BL6" s="21">
        <f t="shared" si="7"/>
        <v>1640.16</v>
      </c>
      <c r="BM6" s="21">
        <f t="shared" si="7"/>
        <v>1521.05</v>
      </c>
      <c r="BN6" s="21">
        <f t="shared" si="7"/>
        <v>1490.65</v>
      </c>
      <c r="BO6" s="21">
        <f t="shared" si="7"/>
        <v>1312.67</v>
      </c>
      <c r="BP6" s="20" t="str">
        <f>IF(BP7="","",IF(BP7="-","【-】","【"&amp;SUBSTITUTE(TEXT(BP7,"#,##0.00"),"-","△")&amp;"】"))</f>
        <v>【1,321.62】</v>
      </c>
      <c r="BQ6" s="21">
        <f>IF(BQ7="",NA(),BQ7)</f>
        <v>28.91</v>
      </c>
      <c r="BR6" s="21">
        <f t="shared" ref="BR6:BZ6" si="8">IF(BR7="",NA(),BR7)</f>
        <v>36.35</v>
      </c>
      <c r="BS6" s="21">
        <f t="shared" si="8"/>
        <v>39.42</v>
      </c>
      <c r="BT6" s="21">
        <f t="shared" si="8"/>
        <v>27.43</v>
      </c>
      <c r="BU6" s="21">
        <f t="shared" si="8"/>
        <v>36.369999999999997</v>
      </c>
      <c r="BV6" s="21">
        <f t="shared" si="8"/>
        <v>34.99</v>
      </c>
      <c r="BW6" s="21">
        <f t="shared" si="8"/>
        <v>38.270000000000003</v>
      </c>
      <c r="BX6" s="21">
        <f t="shared" si="8"/>
        <v>37.520000000000003</v>
      </c>
      <c r="BY6" s="21">
        <f t="shared" si="8"/>
        <v>34.96</v>
      </c>
      <c r="BZ6" s="21">
        <f t="shared" si="8"/>
        <v>34.44</v>
      </c>
      <c r="CA6" s="20" t="str">
        <f>IF(CA7="","",IF(CA7="-","【-】","【"&amp;SUBSTITUTE(TEXT(CA7,"#,##0.00"),"-","△")&amp;"】"))</f>
        <v>【34.61】</v>
      </c>
      <c r="CB6" s="21">
        <f>IF(CB7="",NA(),CB7)</f>
        <v>563.39</v>
      </c>
      <c r="CC6" s="21">
        <f t="shared" ref="CC6:CK6" si="9">IF(CC7="",NA(),CC7)</f>
        <v>442.79</v>
      </c>
      <c r="CD6" s="21">
        <f t="shared" si="9"/>
        <v>413.28</v>
      </c>
      <c r="CE6" s="21">
        <f t="shared" si="9"/>
        <v>597.88</v>
      </c>
      <c r="CF6" s="21">
        <f t="shared" si="9"/>
        <v>469.75</v>
      </c>
      <c r="CG6" s="21">
        <f t="shared" si="9"/>
        <v>520.91999999999996</v>
      </c>
      <c r="CH6" s="21">
        <f t="shared" si="9"/>
        <v>486.77</v>
      </c>
      <c r="CI6" s="21">
        <f t="shared" si="9"/>
        <v>502.1</v>
      </c>
      <c r="CJ6" s="21">
        <f t="shared" si="9"/>
        <v>539.07000000000005</v>
      </c>
      <c r="CK6" s="21">
        <f t="shared" si="9"/>
        <v>541.80999999999995</v>
      </c>
      <c r="CL6" s="20" t="str">
        <f>IF(CL7="","",IF(CL7="-","【-】","【"&amp;SUBSTITUTE(TEXT(CL7,"#,##0.00"),"-","△")&amp;"】"))</f>
        <v>【538.24】</v>
      </c>
      <c r="CM6" s="21">
        <f>IF(CM7="",NA(),CM7)</f>
        <v>54.17</v>
      </c>
      <c r="CN6" s="21">
        <f t="shared" ref="CN6:CV6" si="10">IF(CN7="",NA(),CN7)</f>
        <v>58.33</v>
      </c>
      <c r="CO6" s="21">
        <f t="shared" si="10"/>
        <v>50</v>
      </c>
      <c r="CP6" s="21">
        <f t="shared" si="10"/>
        <v>45.83</v>
      </c>
      <c r="CQ6" s="21">
        <f t="shared" si="10"/>
        <v>50</v>
      </c>
      <c r="CR6" s="21">
        <f t="shared" si="10"/>
        <v>34.68</v>
      </c>
      <c r="CS6" s="21">
        <f t="shared" si="10"/>
        <v>34.700000000000003</v>
      </c>
      <c r="CT6" s="21">
        <f t="shared" si="10"/>
        <v>46.83</v>
      </c>
      <c r="CU6" s="21">
        <f t="shared" si="10"/>
        <v>33.74</v>
      </c>
      <c r="CV6" s="21">
        <f t="shared" si="10"/>
        <v>32.979999999999997</v>
      </c>
      <c r="CW6" s="20" t="str">
        <f>IF(CW7="","",IF(CW7="-","【-】","【"&amp;SUBSTITUTE(TEXT(CW7,"#,##0.00"),"-","△")&amp;"】"))</f>
        <v>【33.03】</v>
      </c>
      <c r="CX6" s="21">
        <f>IF(CX7="",NA(),CX7)</f>
        <v>100</v>
      </c>
      <c r="CY6" s="21">
        <f t="shared" ref="CY6:DG6" si="11">IF(CY7="",NA(),CY7)</f>
        <v>100</v>
      </c>
      <c r="CZ6" s="21">
        <f t="shared" si="11"/>
        <v>100</v>
      </c>
      <c r="DA6" s="21">
        <f t="shared" si="11"/>
        <v>100</v>
      </c>
      <c r="DB6" s="21">
        <f t="shared" si="11"/>
        <v>100</v>
      </c>
      <c r="DC6" s="21">
        <f t="shared" si="11"/>
        <v>90.33</v>
      </c>
      <c r="DD6" s="21">
        <f t="shared" si="11"/>
        <v>90.04</v>
      </c>
      <c r="DE6" s="21">
        <f t="shared" si="11"/>
        <v>90.58</v>
      </c>
      <c r="DF6" s="21">
        <f t="shared" si="11"/>
        <v>90.11</v>
      </c>
      <c r="DG6" s="21">
        <f t="shared" si="11"/>
        <v>89.95</v>
      </c>
      <c r="DH6" s="20" t="str">
        <f>IF(DH7="","",IF(DH7="-","【-】","【"&amp;SUBSTITUTE(TEXT(DH7,"#,##0.00"),"-","△")&amp;"】"))</f>
        <v>【89.81】</v>
      </c>
      <c r="DI6" s="21">
        <f>IF(DI7="",NA(),DI7)</f>
        <v>4.3899999999999997</v>
      </c>
      <c r="DJ6" s="21">
        <f t="shared" ref="DJ6:DR6" si="12">IF(DJ7="",NA(),DJ7)</f>
        <v>8.7799999999999994</v>
      </c>
      <c r="DK6" s="21">
        <f t="shared" si="12"/>
        <v>13.17</v>
      </c>
      <c r="DL6" s="21">
        <f t="shared" si="12"/>
        <v>15.83</v>
      </c>
      <c r="DM6" s="21">
        <f t="shared" si="12"/>
        <v>18.27</v>
      </c>
      <c r="DN6" s="21">
        <f t="shared" si="12"/>
        <v>31</v>
      </c>
      <c r="DO6" s="21">
        <f t="shared" si="12"/>
        <v>29.28</v>
      </c>
      <c r="DP6" s="21">
        <f t="shared" si="12"/>
        <v>32.380000000000003</v>
      </c>
      <c r="DQ6" s="21">
        <f t="shared" si="12"/>
        <v>35.24</v>
      </c>
      <c r="DR6" s="21">
        <f t="shared" si="12"/>
        <v>36.090000000000003</v>
      </c>
      <c r="DS6" s="20" t="str">
        <f>IF(DS7="","",IF(DS7="-","【-】","【"&amp;SUBSTITUTE(TEXT(DS7,"#,##0.00"),"-","△")&amp;"】"))</f>
        <v>【35.75】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2023</v>
      </c>
      <c r="C7" s="23">
        <v>262064</v>
      </c>
      <c r="D7" s="23">
        <v>46</v>
      </c>
      <c r="E7" s="23">
        <v>17</v>
      </c>
      <c r="F7" s="23">
        <v>9</v>
      </c>
      <c r="G7" s="23">
        <v>0</v>
      </c>
      <c r="H7" s="23" t="s">
        <v>96</v>
      </c>
      <c r="I7" s="23" t="s">
        <v>97</v>
      </c>
      <c r="J7" s="23" t="s">
        <v>98</v>
      </c>
      <c r="K7" s="23" t="s">
        <v>99</v>
      </c>
      <c r="L7" s="23" t="s">
        <v>100</v>
      </c>
      <c r="M7" s="23" t="s">
        <v>101</v>
      </c>
      <c r="N7" s="24" t="s">
        <v>102</v>
      </c>
      <c r="O7" s="24">
        <v>29.73</v>
      </c>
      <c r="P7" s="24">
        <v>0.06</v>
      </c>
      <c r="Q7" s="24">
        <v>80.17</v>
      </c>
      <c r="R7" s="24">
        <v>2970</v>
      </c>
      <c r="S7" s="24">
        <v>86765</v>
      </c>
      <c r="T7" s="24">
        <v>19.170000000000002</v>
      </c>
      <c r="U7" s="24">
        <v>4526.08</v>
      </c>
      <c r="V7" s="24">
        <v>49</v>
      </c>
      <c r="W7" s="24">
        <v>0.05</v>
      </c>
      <c r="X7" s="24">
        <v>980</v>
      </c>
      <c r="Y7" s="24">
        <v>56.18</v>
      </c>
      <c r="Z7" s="24">
        <v>55.19</v>
      </c>
      <c r="AA7" s="24">
        <v>56.61</v>
      </c>
      <c r="AB7" s="24">
        <v>73.72</v>
      </c>
      <c r="AC7" s="24">
        <v>145.63</v>
      </c>
      <c r="AD7" s="24">
        <v>99.2</v>
      </c>
      <c r="AE7" s="24">
        <v>100.42</v>
      </c>
      <c r="AF7" s="24">
        <v>98.03</v>
      </c>
      <c r="AG7" s="24">
        <v>105.46</v>
      </c>
      <c r="AH7" s="24">
        <v>109.38</v>
      </c>
      <c r="AI7" s="24">
        <v>109.13</v>
      </c>
      <c r="AJ7" s="24">
        <v>646.5</v>
      </c>
      <c r="AK7" s="24">
        <v>1280.48</v>
      </c>
      <c r="AL7" s="24">
        <v>1940.62</v>
      </c>
      <c r="AM7" s="24">
        <v>2345.4699999999998</v>
      </c>
      <c r="AN7" s="24">
        <v>1806.07</v>
      </c>
      <c r="AO7" s="24">
        <v>1500.46</v>
      </c>
      <c r="AP7" s="24">
        <v>762.05</v>
      </c>
      <c r="AQ7" s="24">
        <v>755.68</v>
      </c>
      <c r="AR7" s="24">
        <v>806.39</v>
      </c>
      <c r="AS7" s="24">
        <v>641.13</v>
      </c>
      <c r="AT7" s="24">
        <v>631.66999999999996</v>
      </c>
      <c r="AU7" s="24">
        <v>-16.29</v>
      </c>
      <c r="AV7" s="24">
        <v>-24.83</v>
      </c>
      <c r="AW7" s="24">
        <v>-32.799999999999997</v>
      </c>
      <c r="AX7" s="24">
        <v>-40.799999999999997</v>
      </c>
      <c r="AY7" s="24">
        <v>-58.69</v>
      </c>
      <c r="AZ7" s="24">
        <v>81.260000000000005</v>
      </c>
      <c r="BA7" s="24">
        <v>92.61</v>
      </c>
      <c r="BB7" s="24">
        <v>91.41</v>
      </c>
      <c r="BC7" s="24">
        <v>96.26</v>
      </c>
      <c r="BD7" s="24">
        <v>90.92</v>
      </c>
      <c r="BE7" s="24">
        <v>91.66</v>
      </c>
      <c r="BF7" s="24">
        <v>16290.23</v>
      </c>
      <c r="BG7" s="24">
        <v>0</v>
      </c>
      <c r="BH7" s="24">
        <v>0</v>
      </c>
      <c r="BI7" s="24">
        <v>0</v>
      </c>
      <c r="BJ7" s="24">
        <v>0</v>
      </c>
      <c r="BK7" s="24">
        <v>1748.51</v>
      </c>
      <c r="BL7" s="24">
        <v>1640.16</v>
      </c>
      <c r="BM7" s="24">
        <v>1521.05</v>
      </c>
      <c r="BN7" s="24">
        <v>1490.65</v>
      </c>
      <c r="BO7" s="24">
        <v>1312.67</v>
      </c>
      <c r="BP7" s="24">
        <v>1321.62</v>
      </c>
      <c r="BQ7" s="24">
        <v>28.91</v>
      </c>
      <c r="BR7" s="24">
        <v>36.35</v>
      </c>
      <c r="BS7" s="24">
        <v>39.42</v>
      </c>
      <c r="BT7" s="24">
        <v>27.43</v>
      </c>
      <c r="BU7" s="24">
        <v>36.369999999999997</v>
      </c>
      <c r="BV7" s="24">
        <v>34.99</v>
      </c>
      <c r="BW7" s="24">
        <v>38.270000000000003</v>
      </c>
      <c r="BX7" s="24">
        <v>37.520000000000003</v>
      </c>
      <c r="BY7" s="24">
        <v>34.96</v>
      </c>
      <c r="BZ7" s="24">
        <v>34.44</v>
      </c>
      <c r="CA7" s="24">
        <v>34.61</v>
      </c>
      <c r="CB7" s="24">
        <v>563.39</v>
      </c>
      <c r="CC7" s="24">
        <v>442.79</v>
      </c>
      <c r="CD7" s="24">
        <v>413.28</v>
      </c>
      <c r="CE7" s="24">
        <v>597.88</v>
      </c>
      <c r="CF7" s="24">
        <v>469.75</v>
      </c>
      <c r="CG7" s="24">
        <v>520.91999999999996</v>
      </c>
      <c r="CH7" s="24">
        <v>486.77</v>
      </c>
      <c r="CI7" s="24">
        <v>502.1</v>
      </c>
      <c r="CJ7" s="24">
        <v>539.07000000000005</v>
      </c>
      <c r="CK7" s="24">
        <v>541.80999999999995</v>
      </c>
      <c r="CL7" s="24">
        <v>538.24</v>
      </c>
      <c r="CM7" s="24">
        <v>54.17</v>
      </c>
      <c r="CN7" s="24">
        <v>58.33</v>
      </c>
      <c r="CO7" s="24">
        <v>50</v>
      </c>
      <c r="CP7" s="24">
        <v>45.83</v>
      </c>
      <c r="CQ7" s="24">
        <v>50</v>
      </c>
      <c r="CR7" s="24">
        <v>34.68</v>
      </c>
      <c r="CS7" s="24">
        <v>34.700000000000003</v>
      </c>
      <c r="CT7" s="24">
        <v>46.83</v>
      </c>
      <c r="CU7" s="24">
        <v>33.74</v>
      </c>
      <c r="CV7" s="24">
        <v>32.979999999999997</v>
      </c>
      <c r="CW7" s="24">
        <v>33.03</v>
      </c>
      <c r="CX7" s="24">
        <v>100</v>
      </c>
      <c r="CY7" s="24">
        <v>100</v>
      </c>
      <c r="CZ7" s="24">
        <v>100</v>
      </c>
      <c r="DA7" s="24">
        <v>100</v>
      </c>
      <c r="DB7" s="24">
        <v>100</v>
      </c>
      <c r="DC7" s="24">
        <v>90.33</v>
      </c>
      <c r="DD7" s="24">
        <v>90.04</v>
      </c>
      <c r="DE7" s="24">
        <v>90.58</v>
      </c>
      <c r="DF7" s="24">
        <v>90.11</v>
      </c>
      <c r="DG7" s="24">
        <v>89.95</v>
      </c>
      <c r="DH7" s="24">
        <v>89.81</v>
      </c>
      <c r="DI7" s="24">
        <v>4.3899999999999997</v>
      </c>
      <c r="DJ7" s="24">
        <v>8.7799999999999994</v>
      </c>
      <c r="DK7" s="24">
        <v>13.17</v>
      </c>
      <c r="DL7" s="24">
        <v>15.83</v>
      </c>
      <c r="DM7" s="24">
        <v>18.27</v>
      </c>
      <c r="DN7" s="24">
        <v>31</v>
      </c>
      <c r="DO7" s="24">
        <v>29.28</v>
      </c>
      <c r="DP7" s="24">
        <v>32.380000000000003</v>
      </c>
      <c r="DQ7" s="24">
        <v>35.24</v>
      </c>
      <c r="DR7" s="24">
        <v>36.090000000000003</v>
      </c>
      <c r="DS7" s="24">
        <v>35.75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DATEVALUE($B7-C11&amp;"/1/"&amp;C12)</f>
        <v>37257</v>
      </c>
      <c r="D10" s="27">
        <f>DATEVALUE($B7-D11&amp;"/1/"&amp;D12)</f>
        <v>37623</v>
      </c>
      <c r="E10" s="27">
        <f>DATEVALUE($B7-E11&amp;"/1/"&amp;E12)</f>
        <v>37989</v>
      </c>
      <c r="F10" s="27">
        <f>DATEVALUE($B7-F11&amp;"/1/"&amp;F12)</f>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亀岡市役所</cp:lastModifiedBy>
  <dcterms:created xsi:type="dcterms:W3CDTF">2024-12-19T01:34:04Z</dcterms:created>
  <dcterms:modified xsi:type="dcterms:W3CDTF">2025-01-29T07:36:24Z</dcterms:modified>
  <cp:category/>
</cp:coreProperties>
</file>