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F72B714E-773B-4376-B73C-D9D2778A6A9E}" xr6:coauthVersionLast="47" xr6:coauthVersionMax="47" xr10:uidLastSave="{00000000-0000-0000-0000-000000000000}"/>
  <workbookProtection workbookAlgorithmName="SHA-512" workbookHashValue="ZD30GcqaGp32Bws6R6CJu/HBA33acxPuRobIFgksWkZlX8DJgxxB4xMJ+DjWpbk49O+XH4Xbpeoi0tgZu+w3nA==" workbookSaltValue="EKFdZteCHhDZeJMutaHngg==" workbookSpinCount="100000" lockStructure="1"/>
  <bookViews>
    <workbookView xWindow="3510" yWindow="2490" windowWidth="24630" windowHeight="1371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入力シート!$A$211</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3" i="7" l="1"/>
  <c r="A252" i="7"/>
  <c r="A251" i="7"/>
  <c r="A250"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8" i="7"/>
  <c r="A187" i="7"/>
  <c r="A184" i="7"/>
  <c r="A183" i="7"/>
  <c r="A182" i="7"/>
  <c r="A178" i="7"/>
  <c r="A176" i="7"/>
  <c r="A169" i="7"/>
  <c r="A167" i="7"/>
  <c r="A165" i="7"/>
  <c r="A163" i="7"/>
  <c r="A161" i="7"/>
  <c r="A159" i="7"/>
  <c r="A157" i="7"/>
  <c r="A155" i="7"/>
  <c r="A153" i="7"/>
  <c r="A126" i="7"/>
  <c r="A124" i="7"/>
  <c r="A122" i="7"/>
  <c r="A120" i="7"/>
  <c r="A116" i="7"/>
  <c r="A114" i="7"/>
  <c r="A87" i="7"/>
  <c r="A85" i="7"/>
  <c r="A83" i="7"/>
  <c r="A81" i="7"/>
  <c r="A79" i="7"/>
  <c r="A77" i="7"/>
  <c r="A75" i="7"/>
  <c r="A73" i="7"/>
  <c r="A71" i="7"/>
  <c r="A69" i="7"/>
  <c r="A63" i="7"/>
  <c r="A42" i="7"/>
  <c r="A40" i="7"/>
  <c r="A38" i="7"/>
  <c r="A36" i="7"/>
  <c r="A34" i="7"/>
  <c r="A32" i="7"/>
  <c r="A30" i="7"/>
  <c r="A28" i="7"/>
  <c r="A26" i="7"/>
  <c r="A24" i="7"/>
  <c r="A22" i="7"/>
  <c r="A20" i="7"/>
  <c r="AE215" i="7"/>
  <c r="AD215" i="7"/>
  <c r="AE224" i="7"/>
  <c r="AD224" i="7"/>
  <c r="AE223" i="7"/>
  <c r="AD223" i="7"/>
  <c r="AE222" i="7"/>
  <c r="AD222" i="7"/>
  <c r="AE221" i="7"/>
  <c r="AD221" i="7"/>
  <c r="AE220" i="7"/>
  <c r="AD220" i="7"/>
  <c r="AE219" i="7"/>
  <c r="AD219" i="7"/>
  <c r="AE218" i="7"/>
  <c r="AD218" i="7"/>
  <c r="AE217" i="7"/>
  <c r="AD217" i="7"/>
  <c r="AD216" i="7"/>
  <c r="AE216" i="7"/>
  <c r="AC244" i="7"/>
  <c r="AC243" i="7"/>
  <c r="AC242" i="7"/>
  <c r="AC241" i="7"/>
  <c r="AC240" i="7"/>
  <c r="AC239" i="7"/>
  <c r="AC238" i="7"/>
  <c r="AC237" i="7"/>
  <c r="AC236" i="7"/>
  <c r="AC235" i="7"/>
  <c r="AC234" i="7"/>
  <c r="AC233" i="7"/>
  <c r="AC232" i="7"/>
  <c r="AC231" i="7"/>
  <c r="AC230" i="7"/>
  <c r="AC229" i="7"/>
  <c r="AC228" i="7"/>
  <c r="AC227" i="7"/>
  <c r="AC226" i="7"/>
  <c r="AC225" i="7"/>
  <c r="AC216" i="7"/>
  <c r="AC217" i="7"/>
  <c r="AC218" i="7"/>
  <c r="AC219" i="7"/>
  <c r="AC220" i="7"/>
  <c r="AC221" i="7"/>
  <c r="AC222" i="7"/>
  <c r="AC223" i="7"/>
  <c r="AC224" i="7"/>
  <c r="AC215" i="7"/>
  <c r="AB213" i="7" l="1"/>
  <c r="AB244" i="7" l="1"/>
  <c r="AB239" i="7"/>
  <c r="AB235" i="7"/>
  <c r="AB231" i="7"/>
  <c r="AB227" i="7"/>
  <c r="AB223" i="7"/>
  <c r="AB219" i="7"/>
  <c r="AB216" i="7"/>
  <c r="AB238" i="7"/>
  <c r="AB234" i="7"/>
  <c r="AB230" i="7"/>
  <c r="AB222" i="7"/>
  <c r="AB218" i="7"/>
  <c r="AB243" i="7"/>
  <c r="AB226" i="7"/>
  <c r="AB215" i="7"/>
  <c r="AB242" i="7"/>
  <c r="AB237" i="7"/>
  <c r="AB233" i="7"/>
  <c r="AB229" i="7"/>
  <c r="AB225" i="7"/>
  <c r="AB221" i="7"/>
  <c r="AB217" i="7"/>
  <c r="AB240" i="7"/>
  <c r="AB236" i="7"/>
  <c r="AB232" i="7"/>
  <c r="AB228" i="7"/>
  <c r="AB224" i="7"/>
  <c r="AB220" i="7"/>
  <c r="AB241" i="7"/>
  <c r="D189" i="7" l="1"/>
  <c r="D191" i="7" s="1"/>
  <c r="D193" i="7" s="1"/>
  <c r="D195" i="7" s="1"/>
  <c r="D197" i="7" s="1"/>
  <c r="D199" i="7" s="1"/>
  <c r="D114" i="7" l="1"/>
  <c r="D116" i="7" s="1"/>
  <c r="D118" i="7" s="1"/>
  <c r="D120" i="7" s="1"/>
  <c r="D122" i="7" s="1"/>
  <c r="D124" i="7" s="1"/>
  <c r="D126" i="7" s="1"/>
  <c r="I185" i="7" l="1"/>
  <c r="J211" i="7" l="1"/>
  <c r="A2" i="8" l="1"/>
  <c r="A1" i="8"/>
</calcChain>
</file>

<file path=xl/sharedStrings.xml><?xml version="1.0" encoding="utf-8"?>
<sst xmlns="http://schemas.openxmlformats.org/spreadsheetml/2006/main" count="275" uniqueCount="224">
  <si>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</si>
  <si>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</si>
  <si>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</si>
  <si>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</si>
  <si>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</si>
  <si>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</si>
  <si>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</si>
  <si>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</si>
  <si>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</si>
  <si>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</si>
  <si>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</si>
  <si>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</si>
  <si>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</si>
  <si>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</si>
  <si>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</si>
  <si>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</si>
  <si>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</si>
  <si>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</si>
  <si>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</si>
  <si>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</si>
  <si>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</si>
  <si>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</si>
  <si>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</si>
  <si>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</si>
  <si>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</si>
  <si>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</si>
  <si>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</si>
  <si>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</si>
  <si>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</si>
  <si>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</si>
  <si>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</si>
  <si>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</si>
  <si>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</si>
  <si>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</si>
  <si>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</si>
  <si>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</si>
  <si>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</si>
  <si>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</si>
  <si>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</si>
  <si>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</si>
  <si>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</si>
  <si>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</si>
  <si>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</si>
  <si>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</si>
  <si>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</si>
  <si>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</si>
  <si>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</si>
  <si>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</si>
  <si>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</si>
  <si>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</si>
  <si>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</si>
  <si>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</si>
  <si>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</si>
  <si>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</si>
  <si>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</si>
  <si>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</si>
  <si>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</si>
  <si>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</si>
  <si>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</si>
  <si>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</si>
  <si>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</si>
  <si>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</si>
  <si>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</si>
  <si>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</si>
  <si>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</si>
  <si>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</si>
  <si>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</si>
  <si>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</si>
  <si>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</si>
  <si>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</si>
  <si>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</si>
  <si>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</si>
  <si>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</si>
  <si>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</si>
  <si>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</si>
  <si>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</si>
  <si>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</si>
  <si>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</si>
  <si>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</si>
  <si>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</si>
  <si>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</si>
  <si>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</si>
  <si>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</si>
  <si>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</si>
  <si>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</si>
  <si>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</si>
  <si>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</si>
  <si>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</si>
  <si>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</si>
  <si>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</si>
  <si>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</si>
  <si>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</si>
  <si>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</si>
  <si>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</si>
  <si>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</si>
  <si>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</si>
  <si>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</si>
  <si>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</si>
  <si>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</si>
  <si>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</si>
  <si>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</si>
  <si>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</si>
  <si>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</si>
  <si>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</si>
  <si>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</si>
  <si>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</si>
  <si>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</si>
  <si>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</si>
  <si>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</si>
  <si>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土木一式工事</t>
  </si>
  <si>
    <t>建築一式工事</t>
  </si>
  <si>
    <t>大工工事</t>
  </si>
  <si>
    <t>左官工事</t>
  </si>
  <si>
    <t>とび・土工・コンクリート工事</t>
  </si>
  <si>
    <t>石工事</t>
  </si>
  <si>
    <t>屋根工事</t>
  </si>
  <si>
    <t>電気工事</t>
  </si>
  <si>
    <t>タイル・れんが・ブロック工事</t>
  </si>
  <si>
    <t>鋼構造物工事</t>
  </si>
  <si>
    <t>鉄筋工事</t>
  </si>
  <si>
    <t>舗装工事</t>
  </si>
  <si>
    <t>しゅんせつ工事</t>
  </si>
  <si>
    <t>板金工事</t>
  </si>
  <si>
    <t>ガラス工事</t>
  </si>
  <si>
    <t>防水工事</t>
  </si>
  <si>
    <t>内装仕上工事</t>
  </si>
  <si>
    <t>機械器具設置工事</t>
  </si>
  <si>
    <t>熱絶縁工事</t>
  </si>
  <si>
    <t>電気通信工事</t>
  </si>
  <si>
    <t>造園工事</t>
  </si>
  <si>
    <t>さく井工事</t>
  </si>
  <si>
    <t>建具工事</t>
  </si>
  <si>
    <t>消防施設工事</t>
  </si>
  <si>
    <t>清掃施設工事</t>
  </si>
  <si>
    <t>解体工事</t>
  </si>
  <si>
    <t>050</t>
    <phoneticPr fontId="4"/>
  </si>
  <si>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</si>
  <si>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</si>
  <si>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</si>
  <si>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</si>
  <si>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</si>
  <si>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</si>
  <si>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</si>
  <si>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</si>
  <si>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</si>
  <si>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</si>
  <si>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</si>
  <si>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</si>
  <si>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</si>
  <si>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</si>
  <si>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</si>
  <si>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</si>
  <si>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</si>
  <si>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</si>
  <si>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</si>
  <si>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</si>
  <si>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</si>
  <si>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</si>
  <si>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許可区分</t>
    <rPh sb="0" eb="4">
      <t>キョカクブン</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</si>
  <si>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</si>
  <si>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</si>
  <si>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</si>
  <si>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</si>
  <si>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</si>
  <si>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</si>
  <si>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</si>
  <si>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</si>
  <si>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亀岡市で行われる建設工事に係る入札に参加する資格の審査を申請します。</t>
    <rPh sb="0" eb="2">
      <t>カメオカ</t>
    </rPh>
    <rPh sb="2" eb="3">
      <t>シ</t>
    </rPh>
    <rPh sb="8" eb="12">
      <t>ケンセツコウジ</t>
    </rPh>
    <rPh sb="15" eb="17">
      <t>ニュウサツ</t>
    </rPh>
    <rPh sb="18" eb="20">
      <t>サンカ</t>
    </rPh>
    <rPh sb="22" eb="24">
      <t>シカク</t>
    </rPh>
    <rPh sb="25" eb="27">
      <t>シンサ</t>
    </rPh>
    <rPh sb="28" eb="30">
      <t>シンセイ</t>
    </rPh>
    <phoneticPr fontId="4"/>
  </si>
  <si>
    <t>希望業種</t>
    <rPh sb="0" eb="2">
      <t>キボウ</t>
    </rPh>
    <rPh sb="2" eb="4">
      <t>ギョウシュ</t>
    </rPh>
    <phoneticPr fontId="5"/>
  </si>
  <si>
    <t>資本金</t>
    <rPh sb="0" eb="3">
      <t>シホンキン</t>
    </rPh>
    <phoneticPr fontId="4"/>
  </si>
  <si>
    <t>千円</t>
    <rPh sb="0" eb="2">
      <t>センエン</t>
    </rPh>
    <phoneticPr fontId="4"/>
  </si>
  <si>
    <t>従業員数</t>
    <rPh sb="0" eb="3">
      <t>ジュウギョウイン</t>
    </rPh>
    <rPh sb="3" eb="4">
      <t>スウ</t>
    </rPh>
    <phoneticPr fontId="5"/>
  </si>
  <si>
    <t>技術職員</t>
    <rPh sb="0" eb="2">
      <t>ギジュツ</t>
    </rPh>
    <rPh sb="2" eb="4">
      <t>ショクイン</t>
    </rPh>
    <phoneticPr fontId="4"/>
  </si>
  <si>
    <t>事務職員</t>
    <rPh sb="0" eb="2">
      <t>ジム</t>
    </rPh>
    <rPh sb="2" eb="4">
      <t>ショクイン</t>
    </rPh>
    <phoneticPr fontId="4"/>
  </si>
  <si>
    <t>その他の職員</t>
    <phoneticPr fontId="5"/>
  </si>
  <si>
    <t>合計</t>
    <rPh sb="0" eb="2">
      <t>ゴウケイケイ</t>
    </rPh>
    <phoneticPr fontId="4"/>
  </si>
  <si>
    <t>消費税に係る状況</t>
    <phoneticPr fontId="21"/>
  </si>
  <si>
    <t>災害協定の締結状況</t>
    <rPh sb="0" eb="2">
      <t>サイガイ</t>
    </rPh>
    <rPh sb="2" eb="4">
      <t>キョウテイ</t>
    </rPh>
    <rPh sb="5" eb="7">
      <t>テイケツ</t>
    </rPh>
    <rPh sb="7" eb="9">
      <t>ジョウキョウ</t>
    </rPh>
    <phoneticPr fontId="5"/>
  </si>
  <si>
    <t>建災防への加入状況</t>
    <rPh sb="7" eb="9">
      <t>ジョウキョウ</t>
    </rPh>
    <phoneticPr fontId="5"/>
  </si>
  <si>
    <t>「大規模災害発生時における緊急対応に関する協定」を亀岡市と締結している組織に加入している場合は、リストから○を選択してください。</t>
    <phoneticPr fontId="4"/>
  </si>
  <si>
    <t>労働災害防止団体法に基づく労働災害防止団体（建設業労働災害防止協会）に加入している場合は、リストから○を選択してください。</t>
    <phoneticPr fontId="4"/>
  </si>
  <si>
    <t>特別徴収実施状況</t>
    <rPh sb="6" eb="8">
      <t>ジョウキョウ</t>
    </rPh>
    <phoneticPr fontId="5"/>
  </si>
  <si>
    <t>地域貢献として事業所において市府民税の特別徴収を実施している場合は、リストから○を選択してください。</t>
    <phoneticPr fontId="4"/>
  </si>
  <si>
    <t>総合評定値(P)</t>
    <rPh sb="2" eb="5">
      <t>ヒョウテイチ</t>
    </rPh>
    <phoneticPr fontId="4"/>
  </si>
  <si>
    <r>
      <t>水道施設工事</t>
    </r>
    <r>
      <rPr>
        <sz val="11"/>
        <color rgb="FFFF0000"/>
        <rFont val="ＭＳ ゴシック"/>
        <family val="3"/>
        <charset val="128"/>
      </rPr>
      <t>*1</t>
    </r>
    <phoneticPr fontId="4"/>
  </si>
  <si>
    <r>
      <t>管工事</t>
    </r>
    <r>
      <rPr>
        <sz val="11"/>
        <color rgb="FFFF0000"/>
        <rFont val="ＭＳ ゴシック"/>
        <family val="3"/>
        <charset val="128"/>
      </rPr>
      <t>*1</t>
    </r>
    <phoneticPr fontId="4"/>
  </si>
  <si>
    <t>ISO14001取得の有無</t>
    <phoneticPr fontId="4"/>
  </si>
  <si>
    <t>「経営規模等評価結果通知書・総合評定値通知書」に記載されている値を入力してください。</t>
    <rPh sb="33" eb="35">
      <t>ニュウリョク</t>
    </rPh>
    <phoneticPr fontId="4"/>
  </si>
  <si>
    <t>例)10　「経営規模等評価結果通知書・総合評定値通知書」に記載されている値を入力してください。</t>
    <phoneticPr fontId="4"/>
  </si>
  <si>
    <t>「経営規模等評価結果通知書・総合評定値通知書」に記載されている値を入力してください。</t>
    <phoneticPr fontId="4"/>
  </si>
  <si>
    <t>親子会社、役員兼任</t>
    <rPh sb="0" eb="1">
      <t>オヤ</t>
    </rPh>
    <rPh sb="1" eb="4">
      <t>コガイシャ</t>
    </rPh>
    <rPh sb="5" eb="7">
      <t>ヤクイン</t>
    </rPh>
    <rPh sb="7" eb="9">
      <t>ケンニン</t>
    </rPh>
    <phoneticPr fontId="5"/>
  </si>
  <si>
    <t>の有無</t>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</si>
  <si>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</si>
  <si>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</si>
  <si>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希望</t>
    <rPh sb="0" eb="2">
      <t>キボウ</t>
    </rPh>
    <phoneticPr fontId="4"/>
  </si>
  <si>
    <t>171</t>
  </si>
  <si>
    <t>172</t>
  </si>
  <si>
    <r>
      <t>塗装工事（土木関係）</t>
    </r>
    <r>
      <rPr>
        <sz val="11"/>
        <color rgb="FFFF0000"/>
        <rFont val="ＭＳ ゴシック"/>
        <family val="3"/>
        <charset val="128"/>
      </rPr>
      <t>*2</t>
    </r>
    <rPh sb="5" eb="9">
      <t>ドボクカンケイ</t>
    </rPh>
    <phoneticPr fontId="4"/>
  </si>
  <si>
    <r>
      <t>塗装工事（建築関係）</t>
    </r>
    <r>
      <rPr>
        <sz val="11"/>
        <color rgb="FFFF0000"/>
        <rFont val="ＭＳ ゴシック"/>
        <family val="3"/>
        <charset val="128"/>
      </rPr>
      <t>*2</t>
    </r>
    <rPh sb="5" eb="9">
      <t>ケンチクカンケイ</t>
    </rPh>
    <phoneticPr fontId="4"/>
  </si>
  <si>
    <t>資格者数</t>
    <phoneticPr fontId="4"/>
  </si>
  <si>
    <t>１級建設機械施工管理技士</t>
    <rPh sb="1" eb="2">
      <t>キュウ</t>
    </rPh>
    <rPh sb="2" eb="6">
      <t>ケンセツキカイ</t>
    </rPh>
    <rPh sb="6" eb="12">
      <t>セコウカンリギシ</t>
    </rPh>
    <phoneticPr fontId="4"/>
  </si>
  <si>
    <t>１級土木施工管理技士</t>
    <rPh sb="1" eb="2">
      <t>キュウ</t>
    </rPh>
    <rPh sb="2" eb="4">
      <t>ドボク</t>
    </rPh>
    <rPh sb="4" eb="10">
      <t>セコウカンリギシ</t>
    </rPh>
    <phoneticPr fontId="4"/>
  </si>
  <si>
    <t>１級建築施工管理技士</t>
    <rPh sb="1" eb="2">
      <t>キュウ</t>
    </rPh>
    <rPh sb="2" eb="4">
      <t>ケンチク</t>
    </rPh>
    <rPh sb="4" eb="10">
      <t>セコウカンリギシ</t>
    </rPh>
    <phoneticPr fontId="4"/>
  </si>
  <si>
    <t>１級建築士</t>
    <rPh sb="1" eb="2">
      <t>キュウ</t>
    </rPh>
    <rPh sb="2" eb="4">
      <t>ケンチク</t>
    </rPh>
    <phoneticPr fontId="4"/>
  </si>
  <si>
    <t>「職員名簿」に記載している資格取得者数を入力してください。</t>
    <rPh sb="1" eb="5">
      <t>ショクインメイボ</t>
    </rPh>
    <rPh sb="13" eb="18">
      <t>シカクシュトクシャ</t>
    </rPh>
    <rPh sb="18" eb="19">
      <t>スウ</t>
    </rPh>
    <rPh sb="20" eb="22">
      <t>ニュウリョク</t>
    </rPh>
    <phoneticPr fontId="4"/>
  </si>
  <si>
    <t>配水管技能者等の有無</t>
    <rPh sb="0" eb="3">
      <t>ハイスイカン</t>
    </rPh>
    <rPh sb="3" eb="6">
      <t>ギノウシャ</t>
    </rPh>
    <rPh sb="6" eb="7">
      <t>トウ</t>
    </rPh>
    <rPh sb="8" eb="10">
      <t>ウム</t>
    </rPh>
    <phoneticPr fontId="5"/>
  </si>
  <si>
    <t>亀岡市 一般競争(指名競争)参加資格審査申請書【建設工事】</t>
    <rPh sb="0" eb="2">
      <t>カメオカ</t>
    </rPh>
    <rPh sb="2" eb="3">
      <t>シ</t>
    </rPh>
    <phoneticPr fontId="4"/>
  </si>
  <si>
    <t>ISO9001取得の有無</t>
    <phoneticPr fontId="4"/>
  </si>
  <si>
    <t>緊急連絡先電話番号</t>
    <phoneticPr fontId="5"/>
  </si>
  <si>
    <t>希望順位
【市内業者のみ】</t>
    <rPh sb="0" eb="2">
      <t>キボウ</t>
    </rPh>
    <rPh sb="2" eb="4">
      <t>ジュンイ</t>
    </rPh>
    <rPh sb="6" eb="7">
      <t>シ</t>
    </rPh>
    <rPh sb="7" eb="8">
      <t>ナイ</t>
    </rPh>
    <rPh sb="8" eb="10">
      <t>ギョウシャ</t>
    </rPh>
    <phoneticPr fontId="4"/>
  </si>
  <si>
    <t>市内業者かどうか</t>
    <rPh sb="0" eb="2">
      <t>シナイ</t>
    </rPh>
    <rPh sb="2" eb="4">
      <t>ギョウシャ</t>
    </rPh>
    <phoneticPr fontId="4"/>
  </si>
  <si>
    <t>元請完成工事高
(2年又は3年平均)(千円)
【市内業者のみ】</t>
    <rPh sb="0" eb="2">
      <t>モトウケ</t>
    </rPh>
    <rPh sb="2" eb="4">
      <t>カンセイ</t>
    </rPh>
    <rPh sb="4" eb="6">
      <t>コウジ</t>
    </rPh>
    <rPh sb="6" eb="7">
      <t>ダカ</t>
    </rPh>
    <rPh sb="24" eb="26">
      <t>シナイ</t>
    </rPh>
    <rPh sb="26" eb="28">
      <t>ギョウシャ</t>
    </rPh>
    <phoneticPr fontId="4"/>
  </si>
  <si>
    <t>希望順位010から</t>
    <rPh sb="0" eb="2">
      <t>キボウ</t>
    </rPh>
    <rPh sb="2" eb="4">
      <t>ジュンイ</t>
    </rPh>
    <phoneticPr fontId="4"/>
  </si>
  <si>
    <t>希望順位020から</t>
    <rPh sb="0" eb="2">
      <t>キボウ</t>
    </rPh>
    <rPh sb="2" eb="4">
      <t>ジュンイ</t>
    </rPh>
    <phoneticPr fontId="4"/>
  </si>
  <si>
    <t>市内業者入力必須チェック</t>
    <rPh sb="0" eb="2">
      <t>シナイ</t>
    </rPh>
    <rPh sb="2" eb="4">
      <t>ギョウシャ</t>
    </rPh>
    <rPh sb="4" eb="6">
      <t>ニュウリョク</t>
    </rPh>
    <rPh sb="6" eb="8">
      <t>ヒッス</t>
    </rPh>
    <phoneticPr fontId="4"/>
  </si>
  <si>
    <t>希望順位入力エラーチェック</t>
    <rPh sb="0" eb="2">
      <t>キボウ</t>
    </rPh>
    <rPh sb="2" eb="4">
      <t>ジュンイ</t>
    </rPh>
    <rPh sb="4" eb="6">
      <t>ニュウリョク</t>
    </rPh>
    <phoneticPr fontId="4"/>
  </si>
  <si>
    <t>26_亀岡市</t>
  </si>
  <si>
    <t xml:space="preserve"> ※市内業者のみ入力</t>
    <phoneticPr fontId="4"/>
  </si>
  <si>
    <t>完成工事高
(2年又は3年平均)(千円)</t>
    <phoneticPr fontId="4"/>
  </si>
  <si>
    <t>Ver.7.0.1</t>
    <phoneticPr fontId="4"/>
  </si>
  <si>
    <t>7.0.1</t>
  </si>
  <si>
    <t>*1 「090 管工事」又は「260 水道施設工事」を希望される方は、建設業法で次のとおり分類されていますので注意してください。
「090 管工事」：給排水・給湯設備工事、衛生設備工事など
「260 水道施設工事」：配水管の移設・布設工事、取水施設工事、浄水施設工事など</t>
    <phoneticPr fontId="4"/>
  </si>
  <si>
    <t>*2 「171 塗装工事（土木関係）」又は「172 塗装工事（建築関係）」について注意してください。
「171 塗装工事（土木関係）」：道路の路面標示工事、鋼橋・河川用水門等の鋼構造物の塗装工事等
「172 塗装工事（建築関係）」：建築物の外壁・内壁等の塗装工事等</t>
    <phoneticPr fontId="4"/>
  </si>
  <si>
    <r>
      <rPr>
        <sz val="10"/>
        <color rgb="FFFF0000"/>
        <rFont val="ＭＳ ゴシック"/>
        <family val="3"/>
        <charset val="128"/>
      </rPr>
      <t>【亀岡市内業者】</t>
    </r>
    <r>
      <rPr>
        <sz val="10"/>
        <rFont val="ＭＳ ゴシック"/>
        <family val="3"/>
        <charset val="128"/>
      </rPr>
      <t xml:space="preserve">（A.本社(店)情報またはB.契約する営業所情報の住所が、京都府亀岡市の業者）
・登録を希望する場合、希望欄のリストから「○」を選択し、希望順位、許可区分、総合評定値(P)、完成工事高(2年又は3年平均)、元請完成工事高(2年又は3年平均)欄を入力してください。
・許可区分、総合評定値(P)、完成工事高(2年又は3年平均)、元請完成工事高(2年又は3年平均)欄は、「経営規模等評価結果通知書・総合評定値通知書」に記載されている値を入力してください。
・希望順位欄には、第1希望に「1」、第2希望に「2」…第10希望に「10」をリストから選択してください(最大10業種まで)。ただし、「010 土木一式工事」及び「020 建築一式工事」は2業種をまとめて1つの順位に希望することができます。
・登録を希望せず、経営事項審査を受けている業種は、許可区分、総合評定値(P)、完成工事高(2年又は3年平均)欄を入力してください。
</t>
    </r>
    <r>
      <rPr>
        <sz val="10"/>
        <color rgb="FFFF0000"/>
        <rFont val="ＭＳ ゴシック"/>
        <family val="3"/>
        <charset val="128"/>
      </rPr>
      <t>【亀岡市外業者】</t>
    </r>
    <r>
      <rPr>
        <sz val="10"/>
        <rFont val="ＭＳ ゴシック"/>
        <family val="3"/>
        <charset val="128"/>
      </rPr>
      <t xml:space="preserve">
・登録を希望する場合、希望欄にリストから「○」を選択し、許可区分、総合評定値(P)、完成工事高(2年又は3年平均)欄を入力してください。
・許可区分、総合評定値(P)、完成工事高(2年又は3年平均)欄は、「経営規模等評価結果通知書・総合評定値通知書」に記載されている値を入力してください。
・登録を希望せず、経営事項審査を受けている業種は、許可区分、総合評定値(P)、完成工事高(2年又は3年平均)欄を入力してください。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</si>
</sst>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8"/>
      <color theme="3"/>
      <name val="ＭＳ Ｐゴシック"/>
      <family val="2"/>
      <charset val="128"/>
      <scheme val="major"/>
    </font>
    <font>
      <sz val="6"/>
      <color theme="1"/>
      <name val="ＭＳ ゴシック"/>
      <family val="3"/>
      <charset val="128"/>
    </font>
    <font>
      <sz val="8"/>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3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14">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10" xfId="0" applyNumberFormat="1" applyFont="1" applyFill="1" applyBorder="1" applyAlignment="1" applyProtection="1">
      <alignment horizontal="right" vertical="center"/>
      <protection locked="0"/>
    </xf>
    <xf numFmtId="49" fontId="13" fillId="2" borderId="28" xfId="1" applyNumberFormat="1" applyFont="1" applyFill="1" applyBorder="1" applyAlignment="1" applyProtection="1">
      <alignment horizontal="center" vertical="center"/>
      <protection locked="0"/>
    </xf>
    <xf numFmtId="49" fontId="13" fillId="2" borderId="29" xfId="1" applyNumberFormat="1" applyFont="1" applyFill="1" applyBorder="1" applyAlignment="1" applyProtection="1">
      <alignment horizontal="center"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6" xfId="0" applyNumberFormat="1"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38" fontId="13" fillId="2" borderId="13"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38" fontId="13" fillId="2" borderId="13" xfId="1" applyNumberFormat="1" applyFont="1" applyFill="1" applyBorder="1" applyAlignment="1" applyProtection="1">
      <alignment horizontal="right" vertical="center"/>
      <protection locked="0"/>
    </xf>
    <xf numFmtId="38" fontId="13" fillId="2" borderId="4" xfId="1" applyNumberFormat="1" applyFont="1" applyFill="1" applyBorder="1" applyAlignment="1" applyProtection="1">
      <alignment horizontal="right" vertical="center"/>
      <protection locked="0"/>
    </xf>
    <xf numFmtId="38" fontId="13" fillId="2" borderId="6" xfId="1" applyNumberFormat="1" applyFont="1" applyFill="1" applyBorder="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38" fontId="13" fillId="2" borderId="11" xfId="1" applyNumberFormat="1" applyFont="1" applyFill="1" applyBorder="1" applyAlignment="1" applyProtection="1">
      <alignment horizontal="right" vertical="center"/>
      <protection locked="0"/>
    </xf>
    <xf numFmtId="38" fontId="13" fillId="2" borderId="12" xfId="1" applyNumberFormat="1" applyFont="1" applyFill="1" applyBorder="1" applyAlignment="1" applyProtection="1">
      <alignment horizontal="right" vertical="center"/>
      <protection locked="0"/>
    </xf>
    <xf numFmtId="38" fontId="13" fillId="2" borderId="14" xfId="1" applyNumberFormat="1" applyFont="1" applyFill="1" applyBorder="1" applyAlignment="1" applyProtection="1">
      <alignment horizontal="right" vertical="center"/>
      <protection locked="0"/>
    </xf>
    <xf numFmtId="38" fontId="13" fillId="2" borderId="8" xfId="1" applyNumberFormat="1" applyFont="1" applyFill="1" applyBorder="1" applyAlignment="1" applyProtection="1">
      <alignment horizontal="right" vertical="center"/>
      <protection locked="0"/>
    </xf>
    <xf numFmtId="38" fontId="13" fillId="2" borderId="10" xfId="1" applyNumberFormat="1" applyFont="1" applyFill="1" applyBorder="1" applyAlignment="1" applyProtection="1">
      <alignment horizontal="right" vertical="center"/>
      <protection locked="0"/>
    </xf>
    <xf numFmtId="38" fontId="13" fillId="2" borderId="28"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12" xfId="0" applyNumberFormat="1" applyFont="1" applyFill="1" applyBorder="1" applyAlignment="1" applyProtection="1">
      <alignment horizontal="right" vertical="center"/>
      <protection locked="0"/>
    </xf>
    <xf numFmtId="38" fontId="13" fillId="2" borderId="28" xfId="1" applyNumberFormat="1" applyFont="1" applyFill="1" applyBorder="1" applyAlignment="1" applyProtection="1">
      <alignment horizontal="right" vertical="center"/>
      <protection locked="0"/>
    </xf>
    <xf numFmtId="38" fontId="13" fillId="2" borderId="29" xfId="1" applyNumberFormat="1" applyFont="1" applyFill="1" applyBorder="1" applyAlignment="1" applyProtection="1">
      <alignment horizontal="right" vertical="center"/>
      <protection locked="0"/>
    </xf>
    <xf numFmtId="38" fontId="13" fillId="2" borderId="14" xfId="0"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0" fontId="6" fillId="0" borderId="0" xfId="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0" applyFont="1" applyAlignment="1" applyProtection="1">
      <alignment vertical="top"/>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0"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0" fontId="3" fillId="0" borderId="0" xfId="0" applyNumberFormat="1" applyFont="1" applyProtection="1">
      <alignment vertical="center"/>
    </xf>
    <xf numFmtId="0" fontId="19" fillId="0" borderId="0" xfId="2" applyFont="1" applyProtection="1">
      <alignment vertical="center"/>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5" xfId="1" applyNumberFormat="1" applyFont="1" applyBorder="1" applyAlignment="1" applyProtection="1">
      <alignment horizontal="left" vertical="center"/>
    </xf>
    <xf numFmtId="181" fontId="3" fillId="0" borderId="11" xfId="1" applyNumberFormat="1" applyFont="1" applyBorder="1" applyAlignment="1" applyProtection="1">
      <alignment horizontal="left" vertical="center"/>
    </xf>
    <xf numFmtId="181" fontId="3" fillId="0" borderId="12" xfId="1" applyNumberFormat="1" applyFont="1" applyBorder="1" applyAlignment="1" applyProtection="1">
      <alignment horizontal="left" vertical="center"/>
    </xf>
    <xf numFmtId="177" fontId="3" fillId="0" borderId="20" xfId="1" applyNumberFormat="1" applyFont="1" applyBorder="1" applyAlignment="1" applyProtection="1">
      <alignment horizontal="left" vertical="center"/>
    </xf>
    <xf numFmtId="177" fontId="3" fillId="0" borderId="16" xfId="1" applyNumberFormat="1" applyFont="1" applyBorder="1" applyAlignment="1" applyProtection="1">
      <alignment horizontal="left" vertical="center"/>
    </xf>
    <xf numFmtId="177" fontId="3" fillId="0" borderId="17" xfId="1" applyNumberFormat="1" applyFont="1" applyBorder="1" applyAlignment="1" applyProtection="1">
      <alignment horizontal="left" vertical="center"/>
    </xf>
    <xf numFmtId="38" fontId="13" fillId="0" borderId="23" xfId="1" applyNumberFormat="1" applyFont="1" applyBorder="1" applyAlignment="1" applyProtection="1">
      <alignment horizontal="right" vertical="center"/>
    </xf>
    <xf numFmtId="38" fontId="13" fillId="0" borderId="1" xfId="1" applyNumberFormat="1" applyFont="1" applyBorder="1" applyAlignment="1" applyProtection="1">
      <alignment horizontal="right" vertical="center"/>
    </xf>
    <xf numFmtId="38" fontId="13" fillId="0" borderId="2" xfId="1" applyNumberFormat="1" applyFont="1" applyBorder="1" applyAlignment="1" applyProtection="1">
      <alignment horizontal="righ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20" fillId="0" borderId="0" xfId="0" applyFont="1" applyAlignment="1" applyProtection="1">
      <alignment horizontal="right" vertical="top"/>
    </xf>
    <xf numFmtId="0" fontId="16" fillId="0" borderId="0" xfId="2" applyFont="1" applyProtection="1">
      <alignment vertical="center"/>
    </xf>
    <xf numFmtId="0" fontId="3" fillId="0" borderId="0" xfId="2" applyFont="1" applyAlignment="1" applyProtection="1">
      <alignment vertical="top"/>
    </xf>
    <xf numFmtId="38" fontId="13" fillId="0" borderId="0" xfId="0" applyNumberFormat="1" applyFont="1" applyAlignment="1" applyProtection="1">
      <alignment horizontal="right" vertical="center"/>
    </xf>
    <xf numFmtId="49" fontId="19" fillId="0" borderId="0" xfId="0" applyNumberFormat="1"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22" fillId="0" borderId="0" xfId="2" applyFont="1" applyAlignment="1" applyProtection="1"/>
    <xf numFmtId="0" fontId="24" fillId="0" borderId="0" xfId="0" applyFont="1" applyAlignment="1" applyProtection="1">
      <alignment horizontal="left" vertical="center" wrapText="1"/>
    </xf>
    <xf numFmtId="0" fontId="3" fillId="4" borderId="0" xfId="2" applyFont="1" applyFill="1" applyProtection="1">
      <alignment vertical="center"/>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6" xfId="0" applyFont="1" applyBorder="1" applyAlignment="1" applyProtection="1">
      <alignment horizontal="left" vertical="center"/>
    </xf>
    <xf numFmtId="49" fontId="3" fillId="0" borderId="27" xfId="0" applyNumberFormat="1" applyFont="1" applyBorder="1" applyAlignment="1" applyProtection="1">
      <alignment horizontal="center" vertical="center"/>
    </xf>
    <xf numFmtId="49" fontId="3" fillId="0" borderId="26" xfId="0" applyNumberFormat="1" applyFont="1" applyBorder="1" applyAlignment="1" applyProtection="1">
      <alignment horizontal="center" vertical="center"/>
    </xf>
    <xf numFmtId="49" fontId="3" fillId="0" borderId="27" xfId="0" applyNumberFormat="1" applyFont="1" applyBorder="1" applyAlignment="1" applyProtection="1">
      <alignment horizontal="center" vertical="center" wrapText="1"/>
    </xf>
    <xf numFmtId="49" fontId="3" fillId="0" borderId="26" xfId="0" applyNumberFormat="1" applyFont="1" applyBorder="1" applyAlignment="1" applyProtection="1">
      <alignment horizontal="center" vertical="center" wrapText="1"/>
    </xf>
    <xf numFmtId="38" fontId="3" fillId="0" borderId="27" xfId="0" applyNumberFormat="1" applyFont="1" applyBorder="1" applyAlignment="1" applyProtection="1">
      <alignment horizontal="center" vertical="center" wrapText="1"/>
    </xf>
    <xf numFmtId="38" fontId="3" fillId="0" borderId="26"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 xfId="0" applyNumberFormat="1" applyFont="1" applyBorder="1" applyAlignment="1" applyProtection="1">
      <alignment horizontal="center" vertical="center" wrapText="1"/>
    </xf>
    <xf numFmtId="38" fontId="3" fillId="0" borderId="23" xfId="0" applyNumberFormat="1" applyFont="1" applyBorder="1" applyAlignment="1" applyProtection="1">
      <alignment horizontal="center" vertical="center" wrapText="1"/>
    </xf>
    <xf numFmtId="0" fontId="23" fillId="0" borderId="0" xfId="2" applyFont="1" applyAlignment="1" applyProtection="1">
      <alignment horizontal="center" vertical="center" wrapText="1"/>
    </xf>
    <xf numFmtId="0" fontId="23" fillId="0" borderId="0" xfId="2" applyFont="1" applyAlignment="1" applyProtection="1">
      <alignment vertical="center" wrapText="1"/>
    </xf>
    <xf numFmtId="0" fontId="6" fillId="0" borderId="0" xfId="2" applyFont="1" applyAlignment="1" applyProtection="1">
      <alignment horizontal="center" vertical="center" wrapText="1"/>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38" fontId="13" fillId="3" borderId="14" xfId="0" applyNumberFormat="1" applyFont="1" applyFill="1" applyBorder="1" applyAlignment="1" applyProtection="1">
      <alignment horizontal="right" vertical="center"/>
    </xf>
    <xf numFmtId="38" fontId="13" fillId="3" borderId="8" xfId="0" applyNumberFormat="1" applyFont="1" applyFill="1" applyBorder="1" applyAlignment="1" applyProtection="1">
      <alignment horizontal="right" vertical="center"/>
    </xf>
    <xf numFmtId="38" fontId="13" fillId="3" borderId="10" xfId="0" applyNumberFormat="1" applyFont="1" applyFill="1" applyBorder="1" applyAlignment="1" applyProtection="1">
      <alignment horizontal="right" vertical="center"/>
    </xf>
    <xf numFmtId="0" fontId="13" fillId="0" borderId="7" xfId="2" applyFont="1" applyBorder="1" applyProtection="1">
      <alignment vertical="center"/>
    </xf>
    <xf numFmtId="38" fontId="13" fillId="3" borderId="7" xfId="0" applyNumberFormat="1" applyFont="1" applyFill="1" applyBorder="1" applyAlignment="1" applyProtection="1">
      <alignment horizontal="right" vertical="center"/>
    </xf>
    <xf numFmtId="38" fontId="13" fillId="3" borderId="8" xfId="0" applyNumberFormat="1" applyFont="1" applyFill="1" applyBorder="1" applyAlignment="1" applyProtection="1">
      <alignment horizontal="right" vertical="center"/>
    </xf>
    <xf numFmtId="38" fontId="13" fillId="3" borderId="10" xfId="0" applyNumberFormat="1" applyFont="1" applyFill="1" applyBorder="1" applyAlignment="1" applyProtection="1">
      <alignment horizontal="right" vertical="center"/>
    </xf>
    <xf numFmtId="49" fontId="3" fillId="0" borderId="15" xfId="0" applyNumberFormat="1" applyFont="1" applyBorder="1" applyAlignment="1" applyProtection="1">
      <alignment horizontal="center" vertical="center"/>
    </xf>
    <xf numFmtId="0" fontId="3" fillId="0" borderId="28" xfId="2" applyFont="1" applyBorder="1" applyProtection="1">
      <alignment vertical="center"/>
    </xf>
    <xf numFmtId="0" fontId="3" fillId="0" borderId="11" xfId="2" applyFont="1" applyBorder="1" applyProtection="1">
      <alignment vertical="center"/>
    </xf>
    <xf numFmtId="0" fontId="3" fillId="0" borderId="29" xfId="2" applyFont="1" applyBorder="1" applyProtection="1">
      <alignment vertical="center"/>
    </xf>
    <xf numFmtId="38" fontId="13" fillId="3" borderId="15" xfId="0" applyNumberFormat="1" applyFont="1" applyFill="1" applyBorder="1" applyAlignment="1" applyProtection="1">
      <alignment horizontal="right" vertical="center"/>
    </xf>
    <xf numFmtId="38" fontId="13" fillId="3" borderId="11" xfId="0" applyNumberFormat="1" applyFont="1" applyFill="1" applyBorder="1" applyAlignment="1" applyProtection="1">
      <alignment horizontal="right" vertical="center"/>
    </xf>
    <xf numFmtId="38" fontId="13" fillId="3" borderId="12" xfId="0" applyNumberFormat="1" applyFont="1" applyFill="1" applyBorder="1" applyAlignment="1" applyProtection="1">
      <alignment horizontal="right" vertical="center"/>
    </xf>
    <xf numFmtId="49" fontId="16" fillId="0" borderId="19" xfId="0" applyNumberFormat="1" applyFont="1" applyBorder="1" applyAlignment="1" applyProtection="1">
      <alignment horizontal="left" vertical="center" wrapText="1"/>
    </xf>
    <xf numFmtId="49" fontId="16" fillId="0" borderId="0" xfId="0" applyNumberFormat="1" applyFont="1" applyAlignment="1" applyProtection="1">
      <alignment horizontal="left" vertical="center" wrapText="1"/>
    </xf>
    <xf numFmtId="49" fontId="16" fillId="0" borderId="0" xfId="0" applyNumberFormat="1" applyFont="1" applyAlignment="1" applyProtection="1">
      <alignment horizontal="left" vertical="center" wrapText="1"/>
    </xf>
    <xf numFmtId="49" fontId="13" fillId="0" borderId="0" xfId="0" applyNumberFormat="1" applyFont="1" applyAlignment="1" applyProtection="1">
      <alignment horizontal="left" vertical="center"/>
    </xf>
    <xf numFmtId="0" fontId="19" fillId="0" borderId="16" xfId="2" applyFont="1" applyBorder="1" applyProtection="1">
      <alignment vertical="center"/>
    </xf>
    <xf numFmtId="180" fontId="3" fillId="0" borderId="16" xfId="0" applyNumberFormat="1" applyFont="1" applyBorder="1" applyProtection="1">
      <alignment vertical="center"/>
    </xf>
    <xf numFmtId="49" fontId="16" fillId="0" borderId="16" xfId="0" applyNumberFormat="1" applyFont="1" applyBorder="1" applyAlignment="1" applyProtection="1">
      <alignment horizontal="left" vertical="center" wrapText="1"/>
    </xf>
    <xf numFmtId="177" fontId="3" fillId="0" borderId="13" xfId="1" applyNumberFormat="1" applyFont="1" applyBorder="1" applyAlignment="1" applyProtection="1">
      <alignment horizontal="left" vertical="center" wrapText="1"/>
    </xf>
    <xf numFmtId="177" fontId="3" fillId="0" borderId="4" xfId="1" applyNumberFormat="1" applyFont="1" applyBorder="1" applyAlignment="1" applyProtection="1">
      <alignment horizontal="left" vertical="center" wrapText="1"/>
    </xf>
    <xf numFmtId="177" fontId="3" fillId="0" borderId="5" xfId="1" applyNumberFormat="1" applyFont="1" applyBorder="1" applyAlignment="1" applyProtection="1">
      <alignment horizontal="left" vertical="center" wrapText="1"/>
    </xf>
    <xf numFmtId="177" fontId="3" fillId="0" borderId="9" xfId="1" applyNumberFormat="1" applyFont="1" applyBorder="1" applyAlignment="1" applyProtection="1">
      <alignment horizontal="left" vertical="center"/>
    </xf>
    <xf numFmtId="177" fontId="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29" xfId="1" applyNumberFormat="1" applyFont="1" applyBorder="1" applyAlignment="1" applyProtection="1">
      <alignment horizontal="left" vertical="center"/>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6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E258"/>
  <sheetViews>
    <sheetView showGridLines="0" tabSelected="1" topLeftCell="B1" zoomScaleNormal="100" zoomScaleSheetLayoutView="70" zoomScalePageLayoutView="80" workbookViewId="0">
      <selection activeCell="B1" sqref="B1"/>
    </sheetView>
  </sheetViews>
  <sheetFormatPr defaultColWidth="9" defaultRowHeight="13.5" x14ac:dyDescent="0.15"/>
  <cols>
    <col min="1" max="1" width="10.375" style="41" hidden="1" customWidth="1"/>
    <col min="2" max="3" width="1.625" style="41" customWidth="1"/>
    <col min="4" max="5" width="5.625" style="41" customWidth="1"/>
    <col min="6" max="7" width="6.625" style="41" customWidth="1"/>
    <col min="8" max="8" width="3.125" style="41" customWidth="1"/>
    <col min="9" max="9" width="1.625" style="41" customWidth="1"/>
    <col min="10" max="10" width="8.125" style="41" customWidth="1"/>
    <col min="11" max="13" width="5.625" style="41" customWidth="1"/>
    <col min="14" max="15" width="8.375" style="41" customWidth="1"/>
    <col min="16" max="16" width="8.625" style="41" customWidth="1"/>
    <col min="17" max="17" width="4.625" style="41" customWidth="1"/>
    <col min="18" max="19" width="6.625" style="41" customWidth="1"/>
    <col min="20" max="22" width="8.125" style="41" customWidth="1"/>
    <col min="23" max="23" width="2.625" style="41" customWidth="1"/>
    <col min="24" max="24" width="19.125" style="41" customWidth="1"/>
    <col min="25" max="25" width="3.625" style="41" customWidth="1"/>
    <col min="26" max="26" width="2.625" style="41" customWidth="1"/>
    <col min="27" max="27" width="3.625" style="41" customWidth="1"/>
    <col min="28" max="31" width="6.625" style="41" hidden="1" customWidth="1"/>
    <col min="32" max="16384" width="9" style="41"/>
  </cols>
  <sheetData>
    <row r="1" spans="1:27" ht="30" customHeight="1" x14ac:dyDescent="0.15">
      <c r="A1" s="211" t="s">
        <v>216</v>
      </c>
      <c r="B1" s="39"/>
      <c r="C1" s="40" t="s">
        <v>206</v>
      </c>
      <c r="D1" s="40"/>
      <c r="Q1" s="42"/>
      <c r="R1" s="42"/>
      <c r="T1" s="43"/>
      <c r="U1" s="43"/>
      <c r="V1" s="43"/>
      <c r="W1" s="210" t="s">
        <v>219</v>
      </c>
      <c r="X1" s="44"/>
      <c r="Y1" s="44"/>
      <c r="Z1" s="44"/>
      <c r="AA1" s="42"/>
    </row>
    <row r="2" spans="1:27" ht="15" hidden="1" customHeight="1" x14ac:dyDescent="0.15">
      <c r="A2" s="211" t="s">
        <v>66</v>
      </c>
      <c r="B2" s="39"/>
      <c r="C2" s="45"/>
      <c r="D2" s="45"/>
      <c r="AA2" s="42"/>
    </row>
    <row r="3" spans="1:27" ht="30" customHeight="1" x14ac:dyDescent="0.15">
      <c r="A3" s="212" t="s">
        <v>220</v>
      </c>
      <c r="B3" s="46"/>
      <c r="C3" s="41" t="s">
        <v>167</v>
      </c>
      <c r="AA3" s="42"/>
    </row>
    <row r="4" spans="1:27" ht="5.25" customHeight="1" x14ac:dyDescent="0.15">
      <c r="A4" s="46"/>
      <c r="B4" s="46"/>
      <c r="C4" s="47"/>
      <c r="D4" s="48"/>
      <c r="E4" s="48"/>
      <c r="F4" s="48"/>
      <c r="G4" s="48"/>
      <c r="H4" s="48"/>
      <c r="I4" s="48"/>
      <c r="J4" s="48"/>
      <c r="K4" s="48"/>
      <c r="L4" s="48"/>
      <c r="M4" s="48"/>
      <c r="N4" s="48"/>
      <c r="O4" s="48"/>
      <c r="P4" s="48"/>
      <c r="Q4" s="48"/>
      <c r="R4" s="48"/>
      <c r="S4" s="48"/>
      <c r="T4" s="48"/>
      <c r="U4" s="48"/>
      <c r="V4" s="48"/>
      <c r="W4" s="48"/>
      <c r="X4" s="48"/>
      <c r="Y4" s="48"/>
      <c r="Z4" s="49"/>
    </row>
    <row r="5" spans="1:27" ht="15" customHeight="1" x14ac:dyDescent="0.15">
      <c r="A5" s="46"/>
      <c r="B5" s="50"/>
      <c r="C5" s="51" t="s">
        <v>164</v>
      </c>
      <c r="D5" s="52"/>
      <c r="E5" s="52"/>
      <c r="F5" s="52"/>
      <c r="G5" s="52"/>
      <c r="H5" s="52"/>
      <c r="I5" s="52"/>
      <c r="J5" s="52"/>
      <c r="K5" s="52"/>
      <c r="L5" s="52"/>
      <c r="M5" s="52"/>
      <c r="N5" s="52"/>
      <c r="O5" s="52"/>
      <c r="P5" s="52"/>
      <c r="Q5" s="52"/>
      <c r="R5" s="52"/>
      <c r="S5" s="52"/>
      <c r="T5" s="52"/>
      <c r="U5" s="52"/>
      <c r="V5" s="52"/>
      <c r="W5" s="52"/>
      <c r="X5" s="52"/>
      <c r="Y5" s="52"/>
      <c r="Z5" s="53"/>
    </row>
    <row r="6" spans="1:27" ht="15" customHeight="1" x14ac:dyDescent="0.15">
      <c r="A6" s="46"/>
      <c r="B6" s="46"/>
      <c r="C6" s="51" t="s">
        <v>12</v>
      </c>
      <c r="D6" s="52"/>
      <c r="E6" s="52"/>
      <c r="F6" s="52"/>
      <c r="G6" s="52"/>
      <c r="H6" s="52"/>
      <c r="I6" s="52"/>
      <c r="J6" s="52"/>
      <c r="K6" s="52"/>
      <c r="L6" s="52"/>
      <c r="M6" s="52"/>
      <c r="N6" s="52"/>
      <c r="O6" s="52"/>
      <c r="P6" s="52"/>
      <c r="Q6" s="52"/>
      <c r="R6" s="52"/>
      <c r="S6" s="52"/>
      <c r="T6" s="52"/>
      <c r="U6" s="52"/>
      <c r="V6" s="52"/>
      <c r="W6" s="52"/>
      <c r="X6" s="52"/>
      <c r="Y6" s="52"/>
      <c r="Z6" s="53"/>
    </row>
    <row r="7" spans="1:27" ht="15" customHeight="1" x14ac:dyDescent="0.15">
      <c r="A7" s="46"/>
      <c r="B7" s="46"/>
      <c r="C7" s="51" t="s">
        <v>13</v>
      </c>
      <c r="D7" s="52"/>
      <c r="E7" s="52"/>
      <c r="F7" s="52"/>
      <c r="G7" s="52"/>
      <c r="H7" s="52"/>
      <c r="I7" s="52"/>
      <c r="J7" s="52"/>
      <c r="K7" s="52"/>
      <c r="L7" s="52"/>
      <c r="M7" s="52"/>
      <c r="N7" s="52"/>
      <c r="O7" s="52"/>
      <c r="P7" s="52"/>
      <c r="Q7" s="52"/>
      <c r="R7" s="52"/>
      <c r="S7" s="52"/>
      <c r="T7" s="52"/>
      <c r="U7" s="52"/>
      <c r="V7" s="52"/>
      <c r="W7" s="52"/>
      <c r="X7" s="52"/>
      <c r="Y7" s="52"/>
      <c r="Z7" s="53"/>
    </row>
    <row r="8" spans="1:27" ht="15" hidden="1" customHeight="1" x14ac:dyDescent="0.15">
      <c r="A8" s="46"/>
      <c r="B8" s="46"/>
      <c r="C8" s="51"/>
      <c r="D8" s="52"/>
      <c r="E8" s="52"/>
      <c r="F8" s="52"/>
      <c r="G8" s="52"/>
      <c r="H8" s="52"/>
      <c r="I8" s="52"/>
      <c r="J8" s="52"/>
      <c r="K8" s="52"/>
      <c r="L8" s="52"/>
      <c r="M8" s="52"/>
      <c r="N8" s="52"/>
      <c r="O8" s="52"/>
      <c r="P8" s="52"/>
      <c r="Q8" s="52"/>
      <c r="R8" s="52"/>
      <c r="S8" s="52"/>
      <c r="T8" s="52"/>
      <c r="U8" s="52"/>
      <c r="V8" s="52"/>
      <c r="W8" s="52"/>
      <c r="X8" s="52"/>
      <c r="Y8" s="52"/>
      <c r="Z8" s="53"/>
    </row>
    <row r="9" spans="1:27" ht="5.25" customHeight="1" x14ac:dyDescent="0.15">
      <c r="A9" s="46"/>
      <c r="B9" s="46"/>
      <c r="C9" s="54"/>
      <c r="D9" s="55"/>
      <c r="E9" s="55"/>
      <c r="F9" s="55"/>
      <c r="G9" s="55"/>
      <c r="H9" s="55"/>
      <c r="I9" s="55"/>
      <c r="J9" s="55"/>
      <c r="K9" s="55"/>
      <c r="L9" s="55"/>
      <c r="M9" s="55"/>
      <c r="N9" s="55"/>
      <c r="O9" s="55"/>
      <c r="P9" s="55"/>
      <c r="Q9" s="55"/>
      <c r="R9" s="55"/>
      <c r="S9" s="55"/>
      <c r="T9" s="55"/>
      <c r="U9" s="55"/>
      <c r="V9" s="55"/>
      <c r="W9" s="55"/>
      <c r="X9" s="55"/>
      <c r="Y9" s="55"/>
      <c r="Z9" s="56"/>
    </row>
    <row r="10" spans="1:27" ht="30" customHeight="1" x14ac:dyDescent="0.15">
      <c r="A10" s="46"/>
      <c r="B10" s="46"/>
    </row>
    <row r="11" spans="1:27" ht="15" hidden="1" customHeight="1" x14ac:dyDescent="0.15">
      <c r="A11" s="46"/>
      <c r="B11" s="46"/>
    </row>
    <row r="12" spans="1:27" ht="15" hidden="1" customHeight="1" x14ac:dyDescent="0.15">
      <c r="A12" s="46"/>
      <c r="B12" s="46"/>
    </row>
    <row r="13" spans="1:27" ht="20.100000000000001" customHeight="1" x14ac:dyDescent="0.15">
      <c r="A13" s="46"/>
      <c r="B13" s="46"/>
      <c r="C13" s="57" t="s">
        <v>141</v>
      </c>
      <c r="D13" s="58"/>
      <c r="E13" s="58"/>
      <c r="F13" s="58"/>
      <c r="G13" s="58"/>
      <c r="H13" s="59"/>
    </row>
    <row r="14" spans="1:27" ht="15" customHeight="1" x14ac:dyDescent="0.15">
      <c r="A14" s="46"/>
      <c r="B14" s="46"/>
      <c r="C14" s="60"/>
      <c r="D14" s="61"/>
      <c r="E14" s="61"/>
      <c r="F14" s="61"/>
      <c r="G14" s="61"/>
      <c r="H14" s="61"/>
      <c r="I14" s="62"/>
      <c r="J14" s="62"/>
      <c r="K14" s="62"/>
      <c r="L14" s="62"/>
      <c r="M14" s="62"/>
      <c r="N14" s="62"/>
      <c r="O14" s="62"/>
      <c r="P14" s="62"/>
      <c r="Q14" s="62"/>
      <c r="R14" s="62"/>
      <c r="S14" s="62"/>
      <c r="T14" s="62"/>
      <c r="U14" s="62"/>
      <c r="V14" s="62"/>
      <c r="W14" s="62"/>
      <c r="X14" s="62"/>
      <c r="Y14" s="62"/>
      <c r="Z14" s="63"/>
    </row>
    <row r="15" spans="1:27" ht="15.75" hidden="1" customHeight="1" x14ac:dyDescent="0.15">
      <c r="A15" s="46"/>
      <c r="B15" s="46"/>
      <c r="C15" s="64"/>
      <c r="D15" s="65"/>
      <c r="E15" s="66"/>
      <c r="F15" s="66"/>
      <c r="G15" s="66"/>
      <c r="H15" s="66"/>
      <c r="I15" s="67"/>
      <c r="J15" s="68"/>
      <c r="K15" s="68"/>
      <c r="L15" s="68"/>
      <c r="M15" s="68"/>
      <c r="N15" s="68"/>
      <c r="O15" s="68"/>
      <c r="P15" s="68"/>
      <c r="Q15" s="68"/>
      <c r="R15" s="68"/>
      <c r="S15" s="68"/>
      <c r="T15" s="68"/>
      <c r="U15" s="68"/>
      <c r="V15" s="68"/>
      <c r="W15" s="68"/>
      <c r="X15" s="68"/>
      <c r="Y15" s="68"/>
      <c r="Z15" s="69"/>
    </row>
    <row r="16" spans="1:27" ht="15.75" hidden="1" customHeight="1" x14ac:dyDescent="0.15">
      <c r="A16" s="46"/>
      <c r="B16" s="46"/>
      <c r="C16" s="64"/>
      <c r="D16" s="65"/>
      <c r="E16" s="70"/>
      <c r="F16" s="70"/>
      <c r="G16" s="70"/>
      <c r="H16" s="70"/>
      <c r="I16" s="67"/>
      <c r="J16" s="71"/>
      <c r="K16" s="71"/>
      <c r="L16" s="71"/>
      <c r="M16" s="71"/>
      <c r="N16" s="71"/>
      <c r="O16" s="71"/>
      <c r="P16" s="71"/>
      <c r="Q16" s="71"/>
      <c r="R16" s="71"/>
      <c r="S16" s="71"/>
      <c r="T16" s="71"/>
      <c r="U16" s="71"/>
      <c r="V16" s="71"/>
      <c r="W16" s="71"/>
      <c r="X16" s="71"/>
      <c r="Y16" s="71"/>
      <c r="Z16" s="69"/>
    </row>
    <row r="17" spans="1:26" ht="15.75" hidden="1" customHeight="1" x14ac:dyDescent="0.15">
      <c r="A17" s="46"/>
      <c r="B17" s="46"/>
      <c r="C17" s="64"/>
      <c r="D17" s="65"/>
      <c r="E17" s="70"/>
      <c r="F17" s="70"/>
      <c r="G17" s="70"/>
      <c r="H17" s="70"/>
      <c r="I17" s="67"/>
      <c r="J17" s="71"/>
      <c r="K17" s="71"/>
      <c r="L17" s="71"/>
      <c r="M17" s="71"/>
      <c r="N17" s="71"/>
      <c r="O17" s="71"/>
      <c r="P17" s="71"/>
      <c r="Q17" s="71"/>
      <c r="R17" s="71"/>
      <c r="S17" s="71"/>
      <c r="T17" s="71"/>
      <c r="U17" s="71"/>
      <c r="V17" s="71"/>
      <c r="W17" s="71"/>
      <c r="X17" s="71"/>
      <c r="Y17" s="71"/>
      <c r="Z17" s="69"/>
    </row>
    <row r="18" spans="1:26" ht="15.75" hidden="1" customHeight="1" x14ac:dyDescent="0.15">
      <c r="A18" s="46"/>
      <c r="B18" s="46"/>
      <c r="C18" s="64"/>
      <c r="D18" s="65"/>
      <c r="E18" s="70"/>
      <c r="F18" s="70"/>
      <c r="G18" s="70"/>
      <c r="H18" s="70"/>
      <c r="I18" s="67"/>
      <c r="J18" s="71"/>
      <c r="K18" s="71"/>
      <c r="L18" s="71"/>
      <c r="M18" s="71"/>
      <c r="N18" s="71"/>
      <c r="O18" s="71"/>
      <c r="P18" s="71"/>
      <c r="Q18" s="71"/>
      <c r="R18" s="71"/>
      <c r="S18" s="71"/>
      <c r="T18" s="71"/>
      <c r="U18" s="71"/>
      <c r="V18" s="71"/>
      <c r="W18" s="71"/>
      <c r="X18" s="71"/>
      <c r="Y18" s="71"/>
      <c r="Z18" s="69"/>
    </row>
    <row r="19" spans="1:26" ht="15.75" hidden="1" customHeight="1" x14ac:dyDescent="0.15">
      <c r="A19" s="46"/>
      <c r="B19" s="46"/>
      <c r="C19" s="64"/>
      <c r="D19" s="65"/>
      <c r="E19" s="70"/>
      <c r="F19" s="70"/>
      <c r="G19" s="70"/>
      <c r="H19" s="70"/>
      <c r="I19" s="67"/>
      <c r="J19" s="71"/>
      <c r="K19" s="71"/>
      <c r="L19" s="71"/>
      <c r="M19" s="71"/>
      <c r="N19" s="71"/>
      <c r="O19" s="71"/>
      <c r="P19" s="71"/>
      <c r="Q19" s="71"/>
      <c r="R19" s="71"/>
      <c r="S19" s="71"/>
      <c r="T19" s="71"/>
      <c r="U19" s="71"/>
      <c r="V19" s="71"/>
      <c r="W19" s="71"/>
      <c r="X19" s="71"/>
      <c r="Y19" s="71"/>
      <c r="Z19" s="69"/>
    </row>
    <row r="20" spans="1:26" ht="20.100000000000001" customHeight="1" x14ac:dyDescent="0.15">
      <c r="A20" s="46">
        <f>IFERROR(IF(TRIM($I20)="",1001,0),3)</f>
        <v>1001</v>
      </c>
      <c r="B20" s="46"/>
      <c r="C20" s="64"/>
      <c r="D20" s="65">
        <v>1</v>
      </c>
      <c r="E20" s="41" t="s">
        <v>0</v>
      </c>
      <c r="I20" s="17"/>
      <c r="J20" s="17"/>
      <c r="K20" s="17"/>
      <c r="L20" s="17"/>
      <c r="M20" s="17"/>
      <c r="N20" s="70"/>
      <c r="O20" s="70"/>
      <c r="P20" s="70"/>
      <c r="Q20" s="70"/>
      <c r="R20" s="70"/>
      <c r="S20" s="70"/>
      <c r="T20" s="70"/>
      <c r="U20" s="70"/>
      <c r="V20" s="70"/>
      <c r="W20" s="70"/>
      <c r="X20" s="70"/>
      <c r="Y20" s="70"/>
      <c r="Z20" s="69"/>
    </row>
    <row r="21" spans="1:26" ht="20.100000000000001" customHeight="1" x14ac:dyDescent="0.15">
      <c r="A21" s="46"/>
      <c r="B21" s="46"/>
      <c r="C21" s="64"/>
      <c r="D21" s="65"/>
      <c r="E21" s="70"/>
      <c r="F21" s="70"/>
      <c r="G21" s="70"/>
      <c r="H21" s="70"/>
      <c r="I21" s="67"/>
      <c r="J21" s="72" t="s">
        <v>161</v>
      </c>
      <c r="K21" s="71"/>
      <c r="L21" s="71"/>
      <c r="M21" s="71"/>
      <c r="N21" s="71"/>
      <c r="O21" s="71"/>
      <c r="P21" s="71"/>
      <c r="Q21" s="71"/>
      <c r="R21" s="71"/>
      <c r="S21" s="71"/>
      <c r="T21" s="71"/>
      <c r="U21" s="71"/>
      <c r="V21" s="71"/>
      <c r="W21" s="71"/>
      <c r="X21" s="71"/>
      <c r="Y21" s="71"/>
      <c r="Z21" s="69"/>
    </row>
    <row r="22" spans="1:26" ht="20.100000000000001" customHeight="1" x14ac:dyDescent="0.15">
      <c r="A22" s="46">
        <f>IFERROR(IF(AND(TRIM($I22)&lt;&gt;"", OR(ISERROR(FIND("@"&amp;LEFT($I22,3)&amp;"@", 都道府県3))=FALSE, ISERROR(FIND("@"&amp;LEFT($I22,4)&amp;"@",都道府県4))=FALSE))=FALSE,1001,0),3)</f>
        <v>1001</v>
      </c>
      <c r="B22" s="46"/>
      <c r="C22" s="64"/>
      <c r="D22" s="65">
        <v>2</v>
      </c>
      <c r="E22" s="41" t="s">
        <v>107</v>
      </c>
      <c r="I22" s="22"/>
      <c r="J22" s="22"/>
      <c r="K22" s="22"/>
      <c r="L22" s="22"/>
      <c r="M22" s="22"/>
      <c r="N22" s="22"/>
      <c r="O22" s="22"/>
      <c r="P22" s="22"/>
      <c r="Q22" s="22"/>
      <c r="R22" s="22"/>
      <c r="S22" s="22"/>
      <c r="T22" s="22"/>
      <c r="U22" s="22"/>
      <c r="V22" s="22"/>
      <c r="W22" s="22"/>
      <c r="X22" s="22"/>
      <c r="Y22" s="22"/>
      <c r="Z22" s="69"/>
    </row>
    <row r="23" spans="1:26" ht="20.100000000000001" customHeight="1" x14ac:dyDescent="0.15">
      <c r="A23" s="46"/>
      <c r="B23" s="46"/>
      <c r="C23" s="64"/>
      <c r="D23" s="65"/>
      <c r="E23" s="70"/>
      <c r="F23" s="70"/>
      <c r="G23" s="70"/>
      <c r="H23" s="70"/>
      <c r="I23" s="67"/>
      <c r="J23" s="72" t="s">
        <v>8</v>
      </c>
      <c r="K23" s="71"/>
      <c r="L23" s="71"/>
      <c r="M23" s="71"/>
      <c r="N23" s="71"/>
      <c r="O23" s="71"/>
      <c r="P23" s="71"/>
      <c r="Q23" s="71"/>
      <c r="R23" s="71"/>
      <c r="S23" s="71"/>
      <c r="T23" s="71"/>
      <c r="U23" s="71"/>
      <c r="V23" s="71"/>
      <c r="W23" s="71"/>
      <c r="X23" s="71"/>
      <c r="Y23" s="71"/>
      <c r="Z23" s="69"/>
    </row>
    <row r="24" spans="1:26" ht="20.100000000000001" customHeight="1" x14ac:dyDescent="0.15">
      <c r="A24" s="46">
        <f>IFERROR(IF(TRIM($I24)="",1001,0),3)</f>
        <v>1001</v>
      </c>
      <c r="B24" s="46"/>
      <c r="C24" s="64"/>
      <c r="D24" s="65">
        <v>3</v>
      </c>
      <c r="E24" s="41" t="s">
        <v>142</v>
      </c>
      <c r="I24" s="16"/>
      <c r="J24" s="16"/>
      <c r="K24" s="16"/>
      <c r="L24" s="16"/>
      <c r="M24" s="16"/>
      <c r="N24" s="16"/>
      <c r="O24" s="16"/>
      <c r="P24" s="16"/>
      <c r="Q24" s="16"/>
      <c r="R24" s="16"/>
      <c r="S24" s="16"/>
      <c r="T24" s="16"/>
      <c r="U24" s="16"/>
      <c r="V24" s="16"/>
      <c r="W24" s="16"/>
      <c r="X24" s="16"/>
      <c r="Y24" s="16"/>
      <c r="Z24" s="69"/>
    </row>
    <row r="25" spans="1:26" ht="20.100000000000001" customHeight="1" x14ac:dyDescent="0.15">
      <c r="A25" s="46"/>
      <c r="B25" s="46"/>
      <c r="C25" s="73"/>
      <c r="D25" s="70"/>
      <c r="E25" s="70"/>
      <c r="F25" s="70"/>
      <c r="G25" s="70"/>
      <c r="H25" s="70"/>
      <c r="I25" s="67"/>
      <c r="J25" s="72" t="s">
        <v>155</v>
      </c>
      <c r="K25" s="71"/>
      <c r="L25" s="71"/>
      <c r="M25" s="71"/>
      <c r="N25" s="71"/>
      <c r="O25" s="71"/>
      <c r="P25" s="71"/>
      <c r="Q25" s="71"/>
      <c r="R25" s="71"/>
      <c r="S25" s="71"/>
      <c r="T25" s="71"/>
      <c r="U25" s="71"/>
      <c r="V25" s="71"/>
      <c r="W25" s="71"/>
      <c r="X25" s="71"/>
      <c r="Y25" s="71"/>
      <c r="Z25" s="69"/>
    </row>
    <row r="26" spans="1:26" ht="20.100000000000001" customHeight="1" x14ac:dyDescent="0.15">
      <c r="A26" s="46">
        <f>IFERROR(IF(TRIM($I26)="",1001,0),3)</f>
        <v>1001</v>
      </c>
      <c r="B26" s="46"/>
      <c r="C26" s="64"/>
      <c r="D26" s="65">
        <v>4</v>
      </c>
      <c r="E26" s="41" t="s">
        <v>1</v>
      </c>
      <c r="I26" s="16"/>
      <c r="J26" s="16"/>
      <c r="K26" s="16"/>
      <c r="L26" s="16"/>
      <c r="M26" s="16"/>
      <c r="N26" s="16"/>
      <c r="O26" s="16"/>
      <c r="P26" s="16"/>
      <c r="Q26" s="16"/>
      <c r="R26" s="16"/>
      <c r="S26" s="16"/>
      <c r="T26" s="16"/>
      <c r="U26" s="16"/>
      <c r="V26" s="16"/>
      <c r="W26" s="16"/>
      <c r="X26" s="16"/>
      <c r="Y26" s="16"/>
      <c r="Z26" s="69"/>
    </row>
    <row r="27" spans="1:26" ht="20.100000000000001" customHeight="1" x14ac:dyDescent="0.15">
      <c r="A27" s="46"/>
      <c r="B27" s="46"/>
      <c r="C27" s="73"/>
      <c r="D27" s="70"/>
      <c r="E27" s="70"/>
      <c r="F27" s="70"/>
      <c r="G27" s="70"/>
      <c r="H27" s="70"/>
      <c r="I27" s="67"/>
      <c r="J27" s="72" t="s">
        <v>156</v>
      </c>
      <c r="K27" s="71"/>
      <c r="L27" s="71"/>
      <c r="M27" s="71"/>
      <c r="N27" s="71"/>
      <c r="O27" s="71"/>
      <c r="P27" s="71"/>
      <c r="Q27" s="74"/>
      <c r="R27" s="71"/>
      <c r="S27" s="71"/>
      <c r="T27" s="71"/>
      <c r="U27" s="71"/>
      <c r="V27" s="71"/>
      <c r="W27" s="71"/>
      <c r="X27" s="71"/>
      <c r="Y27" s="71"/>
      <c r="Z27" s="75"/>
    </row>
    <row r="28" spans="1:26" ht="20.100000000000001" customHeight="1" x14ac:dyDescent="0.15">
      <c r="A28" s="46">
        <f>IFERROR(IF(TRIM($I28)="",1001,0),3)</f>
        <v>1001</v>
      </c>
      <c r="B28" s="46"/>
      <c r="C28" s="64"/>
      <c r="D28" s="65">
        <v>5</v>
      </c>
      <c r="E28" s="41" t="s">
        <v>9</v>
      </c>
      <c r="I28" s="16"/>
      <c r="J28" s="16"/>
      <c r="K28" s="16"/>
      <c r="L28" s="16"/>
      <c r="M28" s="16"/>
      <c r="N28" s="16"/>
      <c r="O28" s="16"/>
      <c r="P28" s="16"/>
      <c r="Q28" s="16"/>
      <c r="R28" s="16"/>
      <c r="S28" s="16"/>
      <c r="T28" s="16"/>
      <c r="U28" s="16"/>
      <c r="V28" s="16"/>
      <c r="W28" s="16"/>
      <c r="X28" s="16"/>
      <c r="Y28" s="16"/>
      <c r="Z28" s="69"/>
    </row>
    <row r="29" spans="1:26" ht="20.100000000000001" customHeight="1" x14ac:dyDescent="0.15">
      <c r="A29" s="46"/>
      <c r="B29" s="46"/>
      <c r="C29" s="73"/>
      <c r="D29" s="70"/>
      <c r="E29" s="70"/>
      <c r="F29" s="70"/>
      <c r="G29" s="70"/>
      <c r="H29" s="70"/>
      <c r="I29" s="67"/>
      <c r="J29" s="72" t="s">
        <v>149</v>
      </c>
      <c r="K29" s="71"/>
      <c r="L29" s="71"/>
      <c r="M29" s="71"/>
      <c r="N29" s="71"/>
      <c r="O29" s="71"/>
      <c r="P29" s="71"/>
      <c r="Q29" s="71"/>
      <c r="R29" s="71"/>
      <c r="S29" s="71"/>
      <c r="T29" s="71"/>
      <c r="U29" s="71"/>
      <c r="V29" s="71"/>
      <c r="W29" s="71"/>
      <c r="X29" s="71"/>
      <c r="Y29" s="71"/>
      <c r="Z29" s="75"/>
    </row>
    <row r="30" spans="1:26" ht="20.100000000000001" customHeight="1" x14ac:dyDescent="0.15">
      <c r="A30" s="46">
        <f>IFERROR(IF(OR(TRIM($I30)="", NOT(OR(IFERROR(SEARCH(" ",$I30),0)&gt;0, IFERROR(SEARCH("　",$I30),0)&gt;0))),1001,0),3)</f>
        <v>1001</v>
      </c>
      <c r="B30" s="46"/>
      <c r="C30" s="64"/>
      <c r="D30" s="65">
        <v>6</v>
      </c>
      <c r="E30" s="41" t="s">
        <v>143</v>
      </c>
      <c r="I30" s="16"/>
      <c r="J30" s="16"/>
      <c r="K30" s="16"/>
      <c r="L30" s="16"/>
      <c r="M30" s="16"/>
      <c r="N30" s="16"/>
      <c r="O30" s="16"/>
      <c r="P30" s="16"/>
      <c r="Q30" s="16"/>
      <c r="R30" s="16"/>
      <c r="S30" s="16"/>
      <c r="T30" s="16"/>
      <c r="U30" s="16"/>
      <c r="V30" s="16"/>
      <c r="W30" s="16"/>
      <c r="X30" s="16"/>
      <c r="Y30" s="16"/>
      <c r="Z30" s="69"/>
    </row>
    <row r="31" spans="1:26" ht="20.100000000000001" customHeight="1" x14ac:dyDescent="0.15">
      <c r="A31" s="46"/>
      <c r="B31" s="46"/>
      <c r="C31" s="73"/>
      <c r="D31" s="70"/>
      <c r="E31" s="70"/>
      <c r="F31" s="70"/>
      <c r="G31" s="70"/>
      <c r="H31" s="70"/>
      <c r="I31" s="76"/>
      <c r="J31" s="72" t="s">
        <v>139</v>
      </c>
      <c r="K31" s="72"/>
      <c r="L31" s="72"/>
      <c r="M31" s="72"/>
      <c r="N31" s="72"/>
      <c r="O31" s="72"/>
      <c r="P31" s="72"/>
      <c r="Q31" s="72"/>
      <c r="R31" s="72"/>
      <c r="S31" s="72"/>
      <c r="T31" s="72"/>
      <c r="U31" s="72"/>
      <c r="V31" s="72"/>
      <c r="W31" s="72"/>
      <c r="X31" s="72"/>
      <c r="Y31" s="72"/>
      <c r="Z31" s="75"/>
    </row>
    <row r="32" spans="1:26" ht="20.100000000000001" customHeight="1" x14ac:dyDescent="0.15">
      <c r="A32" s="46">
        <f>IFERROR(IF(OR(TRIM($I32)="", NOT(OR(IFERROR(SEARCH(" ",$I32),0)&gt;0, IFERROR(SEARCH("　",$I32),0)&gt;0))),1001,0),3)</f>
        <v>1001</v>
      </c>
      <c r="B32" s="46"/>
      <c r="C32" s="64"/>
      <c r="D32" s="65">
        <v>7</v>
      </c>
      <c r="E32" s="41" t="s">
        <v>2</v>
      </c>
      <c r="I32" s="16"/>
      <c r="J32" s="16"/>
      <c r="K32" s="16"/>
      <c r="L32" s="16"/>
      <c r="M32" s="16"/>
      <c r="N32" s="16"/>
      <c r="O32" s="16"/>
      <c r="P32" s="16"/>
      <c r="Q32" s="16"/>
      <c r="R32" s="16"/>
      <c r="S32" s="16"/>
      <c r="T32" s="16"/>
      <c r="U32" s="16"/>
      <c r="V32" s="16"/>
      <c r="W32" s="16"/>
      <c r="X32" s="16"/>
      <c r="Y32" s="16"/>
      <c r="Z32" s="69"/>
    </row>
    <row r="33" spans="1:27" ht="20.100000000000001" customHeight="1" x14ac:dyDescent="0.15">
      <c r="A33" s="46"/>
      <c r="B33" s="46"/>
      <c r="C33" s="73"/>
      <c r="D33" s="70"/>
      <c r="E33" s="70"/>
      <c r="F33" s="70"/>
      <c r="G33" s="70"/>
      <c r="H33" s="70"/>
      <c r="I33" s="76"/>
      <c r="J33" s="72" t="s">
        <v>5</v>
      </c>
      <c r="K33" s="72"/>
      <c r="L33" s="72"/>
      <c r="M33" s="72"/>
      <c r="N33" s="72"/>
      <c r="O33" s="72"/>
      <c r="P33" s="72"/>
      <c r="Q33" s="72"/>
      <c r="R33" s="72"/>
      <c r="S33" s="72"/>
      <c r="T33" s="72"/>
      <c r="U33" s="72"/>
      <c r="V33" s="72"/>
      <c r="W33" s="72"/>
      <c r="X33" s="72"/>
      <c r="Y33" s="72"/>
      <c r="Z33" s="69"/>
    </row>
    <row r="34" spans="1:27" ht="20.100000000000001" customHeight="1" x14ac:dyDescent="0.15">
      <c r="A34" s="46">
        <f>IFERROR(IF(NOT(AND(TRIM($I34)&lt;&gt;"",ISNUMBER(VALUE(SUBSTITUTE($I34,"-",""))), IFERROR(SEARCH("-",$I34),0)&gt;0)),1001,0),3)</f>
        <v>1001</v>
      </c>
      <c r="B34" s="46"/>
      <c r="C34" s="64"/>
      <c r="D34" s="65">
        <v>8</v>
      </c>
      <c r="E34" s="41" t="s">
        <v>3</v>
      </c>
      <c r="I34" s="16"/>
      <c r="J34" s="16"/>
      <c r="K34" s="16"/>
      <c r="L34" s="16"/>
      <c r="M34" s="16"/>
      <c r="Y34" s="71"/>
      <c r="Z34" s="69"/>
    </row>
    <row r="35" spans="1:27" ht="20.100000000000001" customHeight="1" x14ac:dyDescent="0.15">
      <c r="A35" s="46"/>
      <c r="B35" s="46"/>
      <c r="C35" s="73"/>
      <c r="D35" s="70"/>
      <c r="E35" s="70"/>
      <c r="F35" s="70"/>
      <c r="G35" s="70"/>
      <c r="H35" s="70"/>
      <c r="I35" s="67"/>
      <c r="J35" s="72" t="s">
        <v>140</v>
      </c>
      <c r="K35" s="71"/>
      <c r="L35" s="71"/>
      <c r="M35" s="71"/>
      <c r="N35" s="71"/>
      <c r="O35" s="71"/>
      <c r="P35" s="71"/>
      <c r="Q35" s="71"/>
      <c r="R35" s="71"/>
      <c r="S35" s="71"/>
      <c r="T35" s="71"/>
      <c r="U35" s="71"/>
      <c r="V35" s="71"/>
      <c r="W35" s="71"/>
      <c r="X35" s="71"/>
      <c r="Y35" s="71"/>
      <c r="Z35" s="69"/>
    </row>
    <row r="36" spans="1:27" ht="20.100000000000001" customHeight="1" x14ac:dyDescent="0.15">
      <c r="A36" s="46">
        <f>IFERROR(IF(AND(TRIM($I36)&lt;&gt;"", NOT(AND(ISNUMBER(VALUE(SUBSTITUTE($I36,"-",""))), IFERROR(SEARCH("-",$I36),0)&gt;0))),1001,0),3)</f>
        <v>0</v>
      </c>
      <c r="B36" s="46"/>
      <c r="C36" s="64"/>
      <c r="D36" s="65">
        <v>9</v>
      </c>
      <c r="E36" s="41" t="s">
        <v>208</v>
      </c>
      <c r="I36" s="16"/>
      <c r="J36" s="16"/>
      <c r="K36" s="16"/>
      <c r="L36" s="16"/>
      <c r="M36" s="16"/>
      <c r="Y36" s="71"/>
      <c r="Z36" s="69"/>
    </row>
    <row r="37" spans="1:27" ht="20.100000000000001" customHeight="1" x14ac:dyDescent="0.15">
      <c r="A37" s="46"/>
      <c r="B37" s="46"/>
      <c r="C37" s="73"/>
      <c r="D37" s="70"/>
      <c r="E37" s="77"/>
      <c r="F37" s="70"/>
      <c r="G37" s="70"/>
      <c r="H37" s="70"/>
      <c r="I37" s="67"/>
      <c r="J37" s="72" t="s">
        <v>140</v>
      </c>
      <c r="K37" s="71"/>
      <c r="L37" s="71"/>
      <c r="M37" s="71"/>
      <c r="N37" s="71"/>
      <c r="O37" s="71"/>
      <c r="P37" s="71"/>
      <c r="Q37" s="71"/>
      <c r="R37" s="71"/>
      <c r="S37" s="71"/>
      <c r="T37" s="71"/>
      <c r="U37" s="71"/>
      <c r="V37" s="71"/>
      <c r="W37" s="71"/>
      <c r="X37" s="71"/>
      <c r="Y37" s="71"/>
      <c r="Z37" s="69"/>
    </row>
    <row r="38" spans="1:27" ht="20.100000000000001" customHeight="1" x14ac:dyDescent="0.15">
      <c r="A38" s="46">
        <f>IFERROR(IF(AND(TRIM($I38)&lt;&gt;"", NOT(AND(ISNUMBER(VALUE(SUBSTITUTE($I38,"-",""))), IFERROR(SEARCH("-",$I38),0)&gt;0))),1001,0),3)</f>
        <v>0</v>
      </c>
      <c r="B38" s="46"/>
      <c r="C38" s="64"/>
      <c r="D38" s="65">
        <v>10</v>
      </c>
      <c r="E38" s="41" t="s">
        <v>4</v>
      </c>
      <c r="I38" s="16"/>
      <c r="J38" s="16"/>
      <c r="K38" s="16"/>
      <c r="L38" s="16"/>
      <c r="M38" s="16"/>
      <c r="N38" s="71"/>
      <c r="O38" s="71"/>
      <c r="P38" s="71"/>
      <c r="Q38" s="71"/>
      <c r="R38" s="71"/>
      <c r="S38" s="71"/>
      <c r="T38" s="71"/>
      <c r="U38" s="71"/>
      <c r="V38" s="71"/>
      <c r="W38" s="71"/>
      <c r="X38" s="71"/>
      <c r="Y38" s="71"/>
      <c r="Z38" s="69"/>
    </row>
    <row r="39" spans="1:27" ht="20.100000000000001" customHeight="1" x14ac:dyDescent="0.15">
      <c r="A39" s="46"/>
      <c r="B39" s="46"/>
      <c r="C39" s="73"/>
      <c r="D39" s="70"/>
      <c r="E39" s="70"/>
      <c r="F39" s="70"/>
      <c r="G39" s="70"/>
      <c r="H39" s="70"/>
      <c r="I39" s="67"/>
      <c r="J39" s="72" t="s">
        <v>140</v>
      </c>
      <c r="K39" s="71"/>
      <c r="L39" s="71"/>
      <c r="M39" s="71"/>
      <c r="N39" s="71"/>
      <c r="O39" s="71"/>
      <c r="P39" s="71"/>
      <c r="Q39" s="71"/>
      <c r="R39" s="71"/>
      <c r="S39" s="71"/>
      <c r="T39" s="71"/>
      <c r="U39" s="71"/>
      <c r="V39" s="71"/>
      <c r="W39" s="71"/>
      <c r="X39" s="71"/>
      <c r="Y39" s="71"/>
      <c r="Z39" s="69"/>
    </row>
    <row r="40" spans="1:27" ht="20.100000000000001" customHeight="1" x14ac:dyDescent="0.15">
      <c r="A40" s="46">
        <f>IFERROR(IF(AND(TRIM($I40)&lt;&gt;"", NOT(IFERROR(SEARCH("@",$I40),0)&gt;0)),1001,0),3)</f>
        <v>0</v>
      </c>
      <c r="B40" s="46"/>
      <c r="C40" s="73"/>
      <c r="D40" s="65">
        <v>11</v>
      </c>
      <c r="E40" s="41" t="s">
        <v>108</v>
      </c>
      <c r="I40" s="16"/>
      <c r="J40" s="16"/>
      <c r="K40" s="16"/>
      <c r="L40" s="16"/>
      <c r="M40" s="16"/>
      <c r="N40" s="16"/>
      <c r="O40" s="16"/>
      <c r="P40" s="16"/>
      <c r="Q40" s="16"/>
      <c r="R40" s="16"/>
      <c r="S40" s="16"/>
      <c r="T40" s="16"/>
      <c r="U40" s="16"/>
      <c r="V40" s="16"/>
      <c r="W40" s="16"/>
      <c r="X40" s="16"/>
      <c r="Y40" s="16"/>
      <c r="Z40" s="69"/>
    </row>
    <row r="41" spans="1:27" ht="20.100000000000001" customHeight="1" x14ac:dyDescent="0.15">
      <c r="A41" s="46"/>
      <c r="B41" s="46"/>
      <c r="C41" s="73"/>
      <c r="D41" s="65"/>
      <c r="I41" s="67"/>
      <c r="J41" s="78" t="s">
        <v>159</v>
      </c>
      <c r="K41" s="79"/>
      <c r="L41" s="72"/>
      <c r="M41" s="72"/>
      <c r="N41" s="72"/>
      <c r="O41" s="72"/>
      <c r="P41" s="72"/>
      <c r="Q41" s="80"/>
      <c r="R41" s="72"/>
      <c r="S41" s="72"/>
      <c r="T41" s="72"/>
      <c r="U41" s="72"/>
      <c r="V41" s="72"/>
      <c r="W41" s="72"/>
      <c r="X41" s="72"/>
      <c r="Y41" s="72"/>
      <c r="Z41" s="70"/>
      <c r="AA41" s="81"/>
    </row>
    <row r="42" spans="1:27" ht="20.100000000000001" customHeight="1" x14ac:dyDescent="0.15">
      <c r="A42" s="46">
        <f>IFERROR(IF(AND($I42&lt;&gt;"一致する", $I42&lt;&gt;"一致しない"),1001,0),3)</f>
        <v>0</v>
      </c>
      <c r="B42" s="46"/>
      <c r="C42" s="64"/>
      <c r="D42" s="65">
        <v>12</v>
      </c>
      <c r="E42" s="41" t="s">
        <v>67</v>
      </c>
      <c r="I42" s="16" t="s">
        <v>72</v>
      </c>
      <c r="J42" s="16"/>
      <c r="K42" s="16"/>
      <c r="L42" s="16"/>
      <c r="M42" s="16"/>
      <c r="N42" s="70"/>
      <c r="O42" s="70"/>
      <c r="P42" s="70"/>
      <c r="Q42" s="70"/>
      <c r="R42" s="70"/>
      <c r="S42" s="70"/>
      <c r="T42" s="70"/>
      <c r="U42" s="70"/>
      <c r="V42" s="70"/>
      <c r="W42" s="70"/>
      <c r="X42" s="70"/>
      <c r="Y42" s="70"/>
      <c r="Z42" s="69"/>
      <c r="AA42" s="70"/>
    </row>
    <row r="43" spans="1:27" ht="20.100000000000001" customHeight="1" x14ac:dyDescent="0.15">
      <c r="A43" s="46"/>
      <c r="B43" s="46"/>
      <c r="C43" s="73"/>
      <c r="D43" s="70"/>
      <c r="E43" s="70"/>
      <c r="F43" s="70"/>
      <c r="G43" s="70"/>
      <c r="H43" s="70"/>
      <c r="I43" s="76"/>
      <c r="J43" s="82" t="s">
        <v>151</v>
      </c>
      <c r="K43" s="72"/>
      <c r="L43" s="72"/>
      <c r="M43" s="72"/>
      <c r="N43" s="72"/>
      <c r="O43" s="72"/>
      <c r="P43" s="72"/>
      <c r="Q43" s="72"/>
      <c r="R43" s="72"/>
      <c r="S43" s="72"/>
      <c r="T43" s="72"/>
      <c r="U43" s="72"/>
      <c r="V43" s="72"/>
      <c r="W43" s="72"/>
      <c r="X43" s="72"/>
      <c r="Y43" s="72"/>
      <c r="Z43" s="83"/>
      <c r="AA43" s="70"/>
    </row>
    <row r="44" spans="1:27" ht="20.100000000000001" customHeight="1" x14ac:dyDescent="0.15">
      <c r="A44" s="46"/>
      <c r="B44" s="46"/>
      <c r="C44" s="84"/>
      <c r="D44" s="85"/>
      <c r="E44" s="85"/>
      <c r="F44" s="85"/>
      <c r="G44" s="85"/>
      <c r="H44" s="85"/>
      <c r="I44" s="86"/>
      <c r="J44" s="86"/>
      <c r="K44" s="87"/>
      <c r="L44" s="86"/>
      <c r="M44" s="86"/>
      <c r="N44" s="86"/>
      <c r="O44" s="86"/>
      <c r="P44" s="86"/>
      <c r="Q44" s="86"/>
      <c r="R44" s="86"/>
      <c r="S44" s="86"/>
      <c r="T44" s="86"/>
      <c r="U44" s="86"/>
      <c r="V44" s="86"/>
      <c r="W44" s="86"/>
      <c r="X44" s="86"/>
      <c r="Y44" s="86"/>
      <c r="Z44" s="88"/>
    </row>
    <row r="45" spans="1:27" ht="15" customHeight="1" x14ac:dyDescent="0.15">
      <c r="A45" s="46"/>
      <c r="B45" s="46"/>
      <c r="C45" s="70"/>
      <c r="D45" s="70"/>
      <c r="E45" s="70"/>
      <c r="F45" s="70"/>
      <c r="G45" s="70"/>
      <c r="H45" s="70"/>
      <c r="I45" s="89"/>
      <c r="J45" s="90"/>
      <c r="K45" s="90"/>
      <c r="L45" s="90"/>
      <c r="M45" s="90"/>
      <c r="N45" s="90"/>
      <c r="O45" s="90"/>
      <c r="P45" s="90"/>
      <c r="Q45" s="90"/>
      <c r="R45" s="90"/>
      <c r="S45" s="90"/>
      <c r="T45" s="90"/>
      <c r="U45" s="90"/>
      <c r="V45" s="90"/>
      <c r="W45" s="90"/>
      <c r="X45" s="90"/>
      <c r="Y45" s="90"/>
      <c r="Z45" s="70"/>
    </row>
    <row r="46" spans="1:27" ht="15.75" hidden="1" customHeight="1" x14ac:dyDescent="0.15">
      <c r="A46" s="46"/>
      <c r="B46" s="46"/>
      <c r="C46" s="70"/>
      <c r="D46" s="70"/>
      <c r="E46" s="70"/>
      <c r="F46" s="70"/>
      <c r="G46" s="70"/>
      <c r="H46" s="70"/>
      <c r="I46" s="90"/>
      <c r="J46" s="70"/>
      <c r="K46" s="70"/>
      <c r="L46" s="70"/>
      <c r="M46" s="70"/>
      <c r="N46" s="70"/>
      <c r="O46" s="70"/>
      <c r="P46" s="70"/>
      <c r="Q46" s="70"/>
      <c r="R46" s="70"/>
      <c r="S46" s="70"/>
      <c r="T46" s="70"/>
      <c r="U46" s="70"/>
      <c r="V46" s="70"/>
      <c r="W46" s="70"/>
      <c r="X46" s="70"/>
      <c r="Y46" s="70"/>
      <c r="Z46" s="70"/>
    </row>
    <row r="47" spans="1:27" ht="15.75" hidden="1" customHeight="1" x14ac:dyDescent="0.15">
      <c r="A47" s="46"/>
      <c r="B47" s="46"/>
      <c r="C47" s="70"/>
      <c r="D47" s="70"/>
      <c r="E47" s="70"/>
      <c r="F47" s="70"/>
      <c r="G47" s="70"/>
      <c r="H47" s="70"/>
      <c r="I47" s="90"/>
      <c r="J47" s="70"/>
      <c r="K47" s="70"/>
      <c r="L47" s="70"/>
      <c r="M47" s="70"/>
      <c r="N47" s="70"/>
      <c r="O47" s="70"/>
      <c r="P47" s="70"/>
      <c r="Q47" s="70"/>
      <c r="R47" s="70"/>
      <c r="S47" s="70"/>
      <c r="T47" s="70"/>
      <c r="U47" s="70"/>
      <c r="V47" s="70"/>
      <c r="W47" s="70"/>
      <c r="X47" s="70"/>
      <c r="Y47" s="70"/>
      <c r="Z47" s="70"/>
    </row>
    <row r="48" spans="1:27" ht="15.75" hidden="1" customHeight="1" x14ac:dyDescent="0.15">
      <c r="A48" s="46"/>
      <c r="B48" s="46"/>
      <c r="C48" s="70"/>
      <c r="D48" s="70"/>
      <c r="E48" s="70"/>
      <c r="F48" s="70"/>
      <c r="G48" s="70"/>
      <c r="H48" s="70"/>
      <c r="I48" s="90"/>
      <c r="J48" s="70"/>
      <c r="K48" s="70"/>
      <c r="L48" s="70"/>
      <c r="M48" s="70"/>
      <c r="N48" s="70"/>
      <c r="O48" s="70"/>
      <c r="P48" s="70"/>
      <c r="Q48" s="70"/>
      <c r="R48" s="70"/>
      <c r="S48" s="70"/>
      <c r="T48" s="70"/>
      <c r="U48" s="70"/>
      <c r="V48" s="70"/>
      <c r="W48" s="70"/>
      <c r="X48" s="70"/>
      <c r="Y48" s="70"/>
      <c r="Z48" s="70"/>
    </row>
    <row r="49" spans="1:26" ht="15.75" hidden="1" customHeight="1" x14ac:dyDescent="0.15">
      <c r="A49" s="46"/>
      <c r="B49" s="46"/>
      <c r="C49" s="70"/>
      <c r="D49" s="70"/>
      <c r="E49" s="70"/>
      <c r="F49" s="70"/>
      <c r="G49" s="70"/>
      <c r="H49" s="70"/>
      <c r="I49" s="90"/>
      <c r="J49" s="70"/>
      <c r="K49" s="70"/>
      <c r="L49" s="70"/>
      <c r="M49" s="70"/>
      <c r="N49" s="70"/>
      <c r="O49" s="70"/>
      <c r="P49" s="70"/>
      <c r="Q49" s="70"/>
      <c r="R49" s="70"/>
      <c r="S49" s="70"/>
      <c r="T49" s="70"/>
      <c r="U49" s="70"/>
      <c r="V49" s="70"/>
      <c r="W49" s="70"/>
      <c r="X49" s="70"/>
      <c r="Y49" s="70"/>
      <c r="Z49" s="70"/>
    </row>
    <row r="50" spans="1:26" ht="15.75" hidden="1" customHeight="1" x14ac:dyDescent="0.15">
      <c r="A50" s="46"/>
      <c r="B50" s="46"/>
      <c r="C50" s="70"/>
      <c r="D50" s="70"/>
      <c r="E50" s="70"/>
      <c r="F50" s="70"/>
      <c r="G50" s="70"/>
      <c r="H50" s="70"/>
      <c r="I50" s="90"/>
      <c r="J50" s="70"/>
      <c r="K50" s="70"/>
      <c r="L50" s="70"/>
      <c r="M50" s="70"/>
      <c r="N50" s="70"/>
      <c r="O50" s="70"/>
      <c r="P50" s="70"/>
      <c r="Q50" s="70"/>
      <c r="R50" s="70"/>
      <c r="S50" s="70"/>
      <c r="T50" s="70"/>
      <c r="U50" s="70"/>
      <c r="V50" s="70"/>
      <c r="W50" s="70"/>
      <c r="X50" s="70"/>
      <c r="Y50" s="70"/>
      <c r="Z50" s="70"/>
    </row>
    <row r="51" spans="1:26" ht="15.75" hidden="1" customHeight="1" x14ac:dyDescent="0.15">
      <c r="A51" s="46"/>
      <c r="B51" s="46"/>
      <c r="C51" s="70"/>
      <c r="D51" s="70"/>
      <c r="E51" s="70"/>
      <c r="F51" s="70"/>
      <c r="G51" s="70"/>
      <c r="H51" s="70"/>
      <c r="I51" s="90"/>
      <c r="J51" s="70"/>
      <c r="K51" s="70"/>
      <c r="L51" s="70"/>
      <c r="M51" s="70"/>
      <c r="N51" s="70"/>
      <c r="O51" s="70"/>
      <c r="P51" s="70"/>
      <c r="Q51" s="70"/>
      <c r="R51" s="70"/>
      <c r="S51" s="70"/>
      <c r="T51" s="70"/>
      <c r="U51" s="70"/>
      <c r="V51" s="70"/>
      <c r="W51" s="70"/>
      <c r="X51" s="70"/>
      <c r="Y51" s="70"/>
      <c r="Z51" s="70"/>
    </row>
    <row r="52" spans="1:26" ht="15.75" hidden="1" customHeight="1" x14ac:dyDescent="0.15">
      <c r="A52" s="46"/>
      <c r="B52" s="46"/>
      <c r="C52" s="70"/>
      <c r="D52" s="70"/>
      <c r="E52" s="70"/>
      <c r="F52" s="70"/>
      <c r="G52" s="70"/>
      <c r="H52" s="70"/>
      <c r="I52" s="90"/>
      <c r="J52" s="70"/>
      <c r="K52" s="70"/>
      <c r="L52" s="70"/>
      <c r="M52" s="70"/>
      <c r="N52" s="70"/>
      <c r="O52" s="70"/>
      <c r="P52" s="70"/>
      <c r="Q52" s="70"/>
      <c r="R52" s="70"/>
      <c r="S52" s="70"/>
      <c r="T52" s="70"/>
      <c r="U52" s="70"/>
      <c r="V52" s="70"/>
      <c r="W52" s="70"/>
      <c r="X52" s="70"/>
      <c r="Y52" s="70"/>
      <c r="Z52" s="70"/>
    </row>
    <row r="53" spans="1:26" ht="15.75" hidden="1" customHeight="1" x14ac:dyDescent="0.15">
      <c r="A53" s="46"/>
      <c r="B53" s="46"/>
      <c r="C53" s="70"/>
      <c r="D53" s="70"/>
      <c r="E53" s="70"/>
      <c r="F53" s="70"/>
      <c r="G53" s="70"/>
      <c r="H53" s="70"/>
      <c r="I53" s="90"/>
      <c r="J53" s="70"/>
      <c r="K53" s="70"/>
      <c r="L53" s="70"/>
      <c r="M53" s="70"/>
      <c r="N53" s="70"/>
      <c r="O53" s="70"/>
      <c r="P53" s="70"/>
      <c r="Q53" s="70"/>
      <c r="R53" s="70"/>
      <c r="S53" s="70"/>
      <c r="T53" s="70"/>
      <c r="U53" s="70"/>
      <c r="V53" s="70"/>
      <c r="W53" s="70"/>
      <c r="X53" s="70"/>
      <c r="Y53" s="70"/>
      <c r="Z53" s="70"/>
    </row>
    <row r="54" spans="1:26" ht="15.75" hidden="1" customHeight="1" x14ac:dyDescent="0.15">
      <c r="A54" s="46"/>
      <c r="B54" s="46"/>
      <c r="C54" s="70"/>
      <c r="D54" s="70"/>
      <c r="E54" s="70"/>
      <c r="F54" s="70"/>
      <c r="G54" s="70"/>
      <c r="H54" s="70"/>
      <c r="I54" s="90"/>
      <c r="J54" s="70"/>
      <c r="K54" s="70"/>
      <c r="L54" s="70"/>
      <c r="M54" s="70"/>
      <c r="N54" s="70"/>
      <c r="O54" s="70"/>
      <c r="P54" s="70"/>
      <c r="Q54" s="70"/>
      <c r="R54" s="70"/>
      <c r="S54" s="70"/>
      <c r="T54" s="70"/>
      <c r="U54" s="70"/>
      <c r="V54" s="70"/>
      <c r="W54" s="70"/>
      <c r="X54" s="70"/>
      <c r="Y54" s="70"/>
      <c r="Z54" s="70"/>
    </row>
    <row r="55" spans="1:26" ht="15.75" hidden="1" customHeight="1" x14ac:dyDescent="0.15">
      <c r="A55" s="46"/>
      <c r="B55" s="46"/>
      <c r="C55" s="70"/>
      <c r="D55" s="70"/>
      <c r="E55" s="70"/>
      <c r="F55" s="70"/>
      <c r="G55" s="70"/>
      <c r="H55" s="70"/>
      <c r="I55" s="90"/>
      <c r="J55" s="70"/>
      <c r="K55" s="70"/>
      <c r="L55" s="70"/>
      <c r="M55" s="70"/>
      <c r="N55" s="70"/>
      <c r="O55" s="70"/>
      <c r="P55" s="70"/>
      <c r="Q55" s="70"/>
      <c r="R55" s="70"/>
      <c r="S55" s="70"/>
      <c r="T55" s="70"/>
      <c r="U55" s="70"/>
      <c r="V55" s="70"/>
      <c r="W55" s="70"/>
      <c r="X55" s="70"/>
      <c r="Y55" s="70"/>
      <c r="Z55" s="70"/>
    </row>
    <row r="56" spans="1:26" ht="15.75" hidden="1" customHeight="1" x14ac:dyDescent="0.15">
      <c r="A56" s="46"/>
      <c r="B56" s="46"/>
      <c r="C56" s="70"/>
      <c r="D56" s="70"/>
      <c r="E56" s="70"/>
      <c r="F56" s="70"/>
      <c r="G56" s="70"/>
      <c r="H56" s="70"/>
      <c r="I56" s="90"/>
      <c r="J56" s="70"/>
      <c r="K56" s="70"/>
      <c r="L56" s="70"/>
      <c r="M56" s="70"/>
      <c r="N56" s="70"/>
      <c r="O56" s="70"/>
      <c r="P56" s="70"/>
      <c r="Q56" s="70"/>
      <c r="R56" s="70"/>
      <c r="S56" s="70"/>
      <c r="T56" s="70"/>
      <c r="U56" s="70"/>
      <c r="V56" s="70"/>
      <c r="W56" s="70"/>
      <c r="X56" s="70"/>
      <c r="Y56" s="70"/>
      <c r="Z56" s="70"/>
    </row>
    <row r="57" spans="1:26" ht="15.75" hidden="1" customHeight="1" x14ac:dyDescent="0.15">
      <c r="A57" s="46"/>
      <c r="B57" s="46"/>
      <c r="C57" s="70"/>
      <c r="D57" s="70"/>
      <c r="E57" s="70"/>
      <c r="F57" s="70"/>
      <c r="G57" s="70"/>
      <c r="H57" s="70"/>
      <c r="I57" s="90"/>
      <c r="J57" s="70"/>
      <c r="K57" s="70"/>
      <c r="L57" s="70"/>
      <c r="M57" s="70"/>
      <c r="N57" s="70"/>
      <c r="O57" s="70"/>
      <c r="P57" s="70"/>
      <c r="Q57" s="70"/>
      <c r="R57" s="70"/>
      <c r="S57" s="70"/>
      <c r="T57" s="70"/>
      <c r="U57" s="70"/>
      <c r="V57" s="70"/>
      <c r="W57" s="70"/>
      <c r="X57" s="70"/>
      <c r="Y57" s="70"/>
      <c r="Z57" s="70"/>
    </row>
    <row r="58" spans="1:26" ht="15.75" hidden="1" customHeight="1" x14ac:dyDescent="0.15">
      <c r="A58" s="46"/>
      <c r="B58" s="46"/>
      <c r="C58" s="70"/>
      <c r="D58" s="70"/>
      <c r="E58" s="70"/>
      <c r="F58" s="70"/>
      <c r="G58" s="70"/>
      <c r="H58" s="70"/>
      <c r="I58" s="90"/>
      <c r="J58" s="70"/>
      <c r="K58" s="70"/>
      <c r="L58" s="70"/>
      <c r="M58" s="70"/>
      <c r="N58" s="70"/>
      <c r="O58" s="70"/>
      <c r="P58" s="70"/>
      <c r="Q58" s="70"/>
      <c r="R58" s="70"/>
      <c r="S58" s="70"/>
      <c r="T58" s="70"/>
      <c r="U58" s="70"/>
      <c r="V58" s="70"/>
      <c r="W58" s="70"/>
      <c r="X58" s="70"/>
      <c r="Y58" s="70"/>
      <c r="Z58" s="70"/>
    </row>
    <row r="59" spans="1:26" ht="15" hidden="1" customHeight="1" x14ac:dyDescent="0.15">
      <c r="A59" s="46"/>
      <c r="B59" s="46"/>
      <c r="C59" s="70"/>
      <c r="D59" s="70"/>
      <c r="E59" s="70"/>
      <c r="F59" s="70"/>
      <c r="G59" s="70"/>
      <c r="H59" s="70"/>
      <c r="I59" s="90"/>
      <c r="J59" s="70"/>
      <c r="K59" s="70"/>
      <c r="L59" s="70"/>
      <c r="M59" s="70"/>
      <c r="N59" s="70"/>
      <c r="O59" s="70"/>
      <c r="P59" s="70"/>
      <c r="Q59" s="70"/>
      <c r="R59" s="70"/>
      <c r="S59" s="70"/>
      <c r="T59" s="70"/>
      <c r="U59" s="70"/>
      <c r="V59" s="70"/>
      <c r="W59" s="70"/>
      <c r="X59" s="70"/>
      <c r="Y59" s="70"/>
      <c r="Z59" s="70"/>
    </row>
    <row r="60" spans="1:26" ht="20.100000000000001" customHeight="1" x14ac:dyDescent="0.15">
      <c r="A60" s="46"/>
      <c r="B60" s="46"/>
      <c r="C60" s="57" t="s">
        <v>10</v>
      </c>
      <c r="D60" s="58"/>
      <c r="E60" s="58"/>
      <c r="F60" s="58"/>
      <c r="G60" s="58"/>
      <c r="H60" s="59"/>
      <c r="I60" s="91"/>
    </row>
    <row r="61" spans="1:26" ht="15" customHeight="1" x14ac:dyDescent="0.15">
      <c r="A61" s="46"/>
      <c r="B61" s="46"/>
      <c r="C61" s="60"/>
      <c r="D61" s="61"/>
      <c r="E61" s="61"/>
      <c r="F61" s="61"/>
      <c r="G61" s="61"/>
      <c r="H61" s="61"/>
      <c r="I61" s="62"/>
      <c r="J61" s="62"/>
      <c r="K61" s="62"/>
      <c r="L61" s="62"/>
      <c r="M61" s="62"/>
      <c r="N61" s="62"/>
      <c r="O61" s="62"/>
      <c r="P61" s="62"/>
      <c r="Q61" s="62"/>
      <c r="R61" s="62"/>
      <c r="S61" s="62"/>
      <c r="T61" s="62"/>
      <c r="U61" s="62"/>
      <c r="V61" s="62"/>
      <c r="W61" s="62"/>
      <c r="X61" s="62"/>
      <c r="Y61" s="62"/>
      <c r="Z61" s="63"/>
    </row>
    <row r="62" spans="1:26" ht="20.100000000000001" customHeight="1" x14ac:dyDescent="0.15">
      <c r="A62" s="46"/>
      <c r="B62" s="46"/>
      <c r="C62" s="60"/>
      <c r="D62" s="92" t="s">
        <v>68</v>
      </c>
      <c r="E62" s="92"/>
      <c r="F62" s="92"/>
      <c r="G62" s="92"/>
      <c r="H62" s="92"/>
      <c r="I62" s="92"/>
      <c r="J62" s="92"/>
      <c r="K62" s="92"/>
      <c r="L62" s="92"/>
      <c r="M62" s="92"/>
      <c r="N62" s="92"/>
      <c r="O62" s="92"/>
      <c r="P62" s="92"/>
      <c r="Q62" s="92"/>
      <c r="R62" s="92"/>
      <c r="S62" s="92"/>
      <c r="T62" s="92"/>
      <c r="U62" s="92"/>
      <c r="V62" s="92"/>
      <c r="W62" s="92"/>
      <c r="X62" s="92"/>
      <c r="Y62" s="92"/>
      <c r="Z62" s="69"/>
    </row>
    <row r="63" spans="1:26" ht="20.100000000000001" customHeight="1" x14ac:dyDescent="0.15">
      <c r="A63" s="46">
        <f>IFERROR(IF(AND($I63&lt;&gt;"しない", $I63&lt;&gt;"する"),1001,0),3)</f>
        <v>1001</v>
      </c>
      <c r="B63" s="46"/>
      <c r="C63" s="64"/>
      <c r="D63" s="65">
        <v>1</v>
      </c>
      <c r="E63" s="70" t="s">
        <v>11</v>
      </c>
      <c r="F63" s="70"/>
      <c r="G63" s="70"/>
      <c r="H63" s="70"/>
      <c r="I63" s="16"/>
      <c r="J63" s="16"/>
      <c r="K63" s="16"/>
      <c r="L63" s="16"/>
      <c r="M63" s="16"/>
      <c r="N63" s="70"/>
      <c r="O63" s="70"/>
      <c r="P63" s="70"/>
      <c r="Q63" s="70"/>
      <c r="R63" s="70"/>
      <c r="S63" s="70"/>
      <c r="T63" s="70"/>
      <c r="U63" s="70"/>
      <c r="V63" s="70"/>
      <c r="W63" s="70"/>
      <c r="X63" s="70"/>
      <c r="Y63" s="70"/>
      <c r="Z63" s="69"/>
    </row>
    <row r="64" spans="1:26" ht="20.100000000000001" customHeight="1" x14ac:dyDescent="0.15">
      <c r="A64" s="46"/>
      <c r="B64" s="46"/>
      <c r="C64" s="64"/>
      <c r="D64" s="70"/>
      <c r="E64" s="70"/>
      <c r="F64" s="70"/>
      <c r="G64" s="70"/>
      <c r="H64" s="70"/>
      <c r="I64" s="76"/>
      <c r="J64" s="72" t="s">
        <v>71</v>
      </c>
      <c r="K64" s="71"/>
      <c r="L64" s="71"/>
      <c r="M64" s="71"/>
      <c r="N64" s="71"/>
      <c r="O64" s="71"/>
      <c r="P64" s="71"/>
      <c r="Q64" s="71"/>
      <c r="R64" s="71"/>
      <c r="S64" s="71"/>
      <c r="T64" s="71"/>
      <c r="U64" s="71"/>
      <c r="V64" s="71"/>
      <c r="W64" s="71"/>
      <c r="X64" s="71"/>
      <c r="Y64" s="71"/>
      <c r="Z64" s="69"/>
    </row>
    <row r="65" spans="1:26" ht="20.100000000000001" hidden="1" customHeight="1" x14ac:dyDescent="0.15">
      <c r="A65" s="46"/>
      <c r="B65" s="46"/>
      <c r="C65" s="64"/>
      <c r="D65" s="70"/>
      <c r="E65" s="70"/>
      <c r="F65" s="70"/>
      <c r="G65" s="70"/>
      <c r="H65" s="70"/>
      <c r="I65" s="76"/>
      <c r="J65" s="71"/>
      <c r="K65" s="71"/>
      <c r="L65" s="71"/>
      <c r="M65" s="71"/>
      <c r="N65" s="71"/>
      <c r="O65" s="71"/>
      <c r="P65" s="71"/>
      <c r="Q65" s="71"/>
      <c r="R65" s="71"/>
      <c r="S65" s="71"/>
      <c r="T65" s="71"/>
      <c r="U65" s="71"/>
      <c r="V65" s="71"/>
      <c r="W65" s="71"/>
      <c r="X65" s="71"/>
      <c r="Y65" s="71"/>
      <c r="Z65" s="69"/>
    </row>
    <row r="66" spans="1:26" ht="20.100000000000001" hidden="1" customHeight="1" x14ac:dyDescent="0.15">
      <c r="A66" s="46"/>
      <c r="B66" s="46"/>
      <c r="C66" s="64"/>
      <c r="D66" s="70"/>
      <c r="E66" s="70"/>
      <c r="F66" s="70"/>
      <c r="G66" s="70"/>
      <c r="H66" s="70"/>
      <c r="I66" s="76"/>
      <c r="J66" s="71"/>
      <c r="K66" s="71"/>
      <c r="L66" s="71"/>
      <c r="M66" s="71"/>
      <c r="N66" s="71"/>
      <c r="O66" s="71"/>
      <c r="P66" s="71"/>
      <c r="Q66" s="71"/>
      <c r="R66" s="71"/>
      <c r="S66" s="71"/>
      <c r="T66" s="71"/>
      <c r="U66" s="71"/>
      <c r="V66" s="71"/>
      <c r="W66" s="71"/>
      <c r="X66" s="71"/>
      <c r="Y66" s="71"/>
      <c r="Z66" s="69"/>
    </row>
    <row r="67" spans="1:26" ht="20.100000000000001" hidden="1" customHeight="1" x14ac:dyDescent="0.15">
      <c r="A67" s="46"/>
      <c r="B67" s="46"/>
      <c r="C67" s="64"/>
      <c r="D67" s="70"/>
      <c r="E67" s="70"/>
      <c r="F67" s="70"/>
      <c r="G67" s="70"/>
      <c r="H67" s="70"/>
      <c r="I67" s="76"/>
      <c r="J67" s="71"/>
      <c r="K67" s="71"/>
      <c r="L67" s="71"/>
      <c r="M67" s="71"/>
      <c r="N67" s="71"/>
      <c r="O67" s="71"/>
      <c r="P67" s="71"/>
      <c r="Q67" s="71"/>
      <c r="R67" s="71"/>
      <c r="S67" s="71"/>
      <c r="T67" s="71"/>
      <c r="U67" s="71"/>
      <c r="V67" s="71"/>
      <c r="W67" s="71"/>
      <c r="X67" s="71"/>
      <c r="Y67" s="71"/>
      <c r="Z67" s="69"/>
    </row>
    <row r="68" spans="1:26" ht="20.100000000000001" hidden="1" customHeight="1" x14ac:dyDescent="0.15">
      <c r="A68" s="46"/>
      <c r="B68" s="46"/>
      <c r="C68" s="64"/>
      <c r="D68" s="70"/>
      <c r="E68" s="70"/>
      <c r="F68" s="70"/>
      <c r="G68" s="70"/>
      <c r="H68" s="70"/>
      <c r="I68" s="76"/>
      <c r="J68" s="71"/>
      <c r="K68" s="71"/>
      <c r="L68" s="71"/>
      <c r="M68" s="71"/>
      <c r="N68" s="71"/>
      <c r="O68" s="71"/>
      <c r="P68" s="71"/>
      <c r="Q68" s="71"/>
      <c r="R68" s="71"/>
      <c r="S68" s="71"/>
      <c r="T68" s="71"/>
      <c r="U68" s="71"/>
      <c r="V68" s="71"/>
      <c r="W68" s="71"/>
      <c r="X68" s="71"/>
      <c r="Y68" s="71"/>
      <c r="Z68" s="69"/>
    </row>
    <row r="69" spans="1:26" ht="20.100000000000001" customHeight="1" x14ac:dyDescent="0.15">
      <c r="A69" s="46">
        <f>IFERROR(IF(OR(AND($I63="する",TRIM($I69)=""),AND($I63="しない",NOT(ISBLANK($I69)))),1001,0),3)</f>
        <v>0</v>
      </c>
      <c r="B69" s="46"/>
      <c r="C69" s="64"/>
      <c r="D69" s="65">
        <v>2</v>
      </c>
      <c r="E69" s="41" t="s">
        <v>0</v>
      </c>
      <c r="I69" s="17"/>
      <c r="J69" s="17"/>
      <c r="K69" s="17"/>
      <c r="L69" s="17"/>
      <c r="M69" s="17"/>
      <c r="N69" s="70"/>
      <c r="O69" s="70"/>
      <c r="P69" s="70"/>
      <c r="Q69" s="70"/>
      <c r="R69" s="70"/>
      <c r="S69" s="70"/>
      <c r="T69" s="70"/>
      <c r="U69" s="70"/>
      <c r="V69" s="70"/>
      <c r="W69" s="70"/>
      <c r="X69" s="70"/>
      <c r="Y69" s="70"/>
      <c r="Z69" s="69"/>
    </row>
    <row r="70" spans="1:26" ht="20.100000000000001" customHeight="1" x14ac:dyDescent="0.15">
      <c r="A70" s="46"/>
      <c r="B70" s="46"/>
      <c r="C70" s="64"/>
      <c r="D70" s="65"/>
      <c r="E70" s="70"/>
      <c r="F70" s="70"/>
      <c r="G70" s="70"/>
      <c r="H70" s="70"/>
      <c r="I70" s="67"/>
      <c r="J70" s="72" t="s">
        <v>161</v>
      </c>
      <c r="K70" s="71"/>
      <c r="L70" s="71"/>
      <c r="M70" s="71"/>
      <c r="N70" s="71"/>
      <c r="O70" s="71"/>
      <c r="P70" s="71"/>
      <c r="Q70" s="71"/>
      <c r="R70" s="71"/>
      <c r="S70" s="71"/>
      <c r="T70" s="71"/>
      <c r="U70" s="71"/>
      <c r="V70" s="71"/>
      <c r="W70" s="71"/>
      <c r="X70" s="71"/>
      <c r="Y70" s="71"/>
      <c r="Z70" s="69"/>
    </row>
    <row r="71" spans="1:26" ht="20.100000000000001" customHeight="1" x14ac:dyDescent="0.15">
      <c r="A71" s="46">
        <f>IFERROR(IF(OR(AND($I63="する",AND($I71&lt;&gt;"", OR(ISERROR(FIND("@"&amp;LEFT($I71,3)&amp;"@", 都道府県3))=FALSE, ISERROR(FIND("@"&amp;LEFT($I71,4)&amp;"@",都道府県4))=FALSE))=FALSE),AND($I63="しない",NOT(ISBLANK($I71)))),1001,0),3)</f>
        <v>0</v>
      </c>
      <c r="B71" s="46"/>
      <c r="C71" s="64"/>
      <c r="D71" s="65">
        <v>3</v>
      </c>
      <c r="E71" s="41" t="s">
        <v>107</v>
      </c>
      <c r="I71" s="22"/>
      <c r="J71" s="22"/>
      <c r="K71" s="22"/>
      <c r="L71" s="22"/>
      <c r="M71" s="22"/>
      <c r="N71" s="22"/>
      <c r="O71" s="22"/>
      <c r="P71" s="22"/>
      <c r="Q71" s="22"/>
      <c r="R71" s="22"/>
      <c r="S71" s="22"/>
      <c r="T71" s="22"/>
      <c r="U71" s="22"/>
      <c r="V71" s="22"/>
      <c r="W71" s="22"/>
      <c r="X71" s="22"/>
      <c r="Y71" s="22"/>
      <c r="Z71" s="69"/>
    </row>
    <row r="72" spans="1:26" ht="20.100000000000001" customHeight="1" x14ac:dyDescent="0.15">
      <c r="A72" s="46"/>
      <c r="B72" s="46"/>
      <c r="C72" s="64"/>
      <c r="D72" s="65"/>
      <c r="E72" s="70"/>
      <c r="F72" s="70"/>
      <c r="G72" s="70"/>
      <c r="H72" s="70"/>
      <c r="I72" s="67"/>
      <c r="J72" s="72" t="s">
        <v>8</v>
      </c>
      <c r="K72" s="71"/>
      <c r="L72" s="71"/>
      <c r="M72" s="71"/>
      <c r="N72" s="71"/>
      <c r="O72" s="71"/>
      <c r="P72" s="71"/>
      <c r="Q72" s="71"/>
      <c r="R72" s="71"/>
      <c r="S72" s="71"/>
      <c r="T72" s="71"/>
      <c r="U72" s="71"/>
      <c r="V72" s="71"/>
      <c r="W72" s="71"/>
      <c r="X72" s="71"/>
      <c r="Y72" s="71"/>
      <c r="Z72" s="69"/>
    </row>
    <row r="73" spans="1:26" ht="20.100000000000001" customHeight="1" x14ac:dyDescent="0.15">
      <c r="A73" s="46">
        <f>IFERROR(IF(OR(AND($I63="する",TRIM($I73)=""),AND($I63="しない",NOT(ISBLANK($I73)))),1001,0),3)</f>
        <v>0</v>
      </c>
      <c r="B73" s="46"/>
      <c r="C73" s="64"/>
      <c r="D73" s="65">
        <v>4</v>
      </c>
      <c r="E73" s="41" t="s">
        <v>142</v>
      </c>
      <c r="I73" s="16"/>
      <c r="J73" s="16"/>
      <c r="K73" s="16"/>
      <c r="L73" s="16"/>
      <c r="M73" s="16"/>
      <c r="N73" s="16"/>
      <c r="O73" s="16"/>
      <c r="P73" s="16"/>
      <c r="Q73" s="16"/>
      <c r="R73" s="16"/>
      <c r="S73" s="16"/>
      <c r="T73" s="16"/>
      <c r="U73" s="16"/>
      <c r="V73" s="16"/>
      <c r="W73" s="16"/>
      <c r="X73" s="16"/>
      <c r="Y73" s="16"/>
      <c r="Z73" s="69"/>
    </row>
    <row r="74" spans="1:26" ht="30" customHeight="1" x14ac:dyDescent="0.15">
      <c r="A74" s="46"/>
      <c r="B74" s="46"/>
      <c r="C74" s="73"/>
      <c r="D74" s="70"/>
      <c r="I74" s="67"/>
      <c r="J74" s="93" t="s">
        <v>192</v>
      </c>
      <c r="K74" s="93"/>
      <c r="L74" s="93"/>
      <c r="M74" s="93"/>
      <c r="N74" s="93"/>
      <c r="O74" s="93"/>
      <c r="P74" s="93"/>
      <c r="Q74" s="93"/>
      <c r="R74" s="93"/>
      <c r="S74" s="93"/>
      <c r="T74" s="93"/>
      <c r="U74" s="93"/>
      <c r="V74" s="93"/>
      <c r="W74" s="93"/>
      <c r="X74" s="93"/>
      <c r="Y74" s="93"/>
      <c r="Z74" s="69"/>
    </row>
    <row r="75" spans="1:26" ht="20.100000000000001" customHeight="1" x14ac:dyDescent="0.15">
      <c r="A75" s="46">
        <f>IFERROR(IF(OR(AND($I63="する",TRIM($I75)=""),AND($I63="しない",NOT(ISBLANK($I75)))),1001,0),3)</f>
        <v>0</v>
      </c>
      <c r="B75" s="46"/>
      <c r="C75" s="64"/>
      <c r="D75" s="65">
        <v>5</v>
      </c>
      <c r="E75" s="41" t="s">
        <v>1</v>
      </c>
      <c r="I75" s="16"/>
      <c r="J75" s="16"/>
      <c r="K75" s="16"/>
      <c r="L75" s="16"/>
      <c r="M75" s="16"/>
      <c r="N75" s="16"/>
      <c r="O75" s="16"/>
      <c r="P75" s="16"/>
      <c r="Q75" s="16"/>
      <c r="R75" s="16"/>
      <c r="S75" s="16"/>
      <c r="T75" s="16"/>
      <c r="U75" s="16"/>
      <c r="V75" s="16"/>
      <c r="W75" s="16"/>
      <c r="X75" s="16"/>
      <c r="Y75" s="16"/>
      <c r="Z75" s="69"/>
    </row>
    <row r="76" spans="1:26" ht="30" customHeight="1" x14ac:dyDescent="0.15">
      <c r="A76" s="46"/>
      <c r="B76" s="46"/>
      <c r="C76" s="73"/>
      <c r="D76" s="70"/>
      <c r="E76" s="70"/>
      <c r="F76" s="70"/>
      <c r="G76" s="70"/>
      <c r="H76" s="70"/>
      <c r="I76" s="67"/>
      <c r="J76" s="93" t="s">
        <v>193</v>
      </c>
      <c r="K76" s="93"/>
      <c r="L76" s="93"/>
      <c r="M76" s="93"/>
      <c r="N76" s="93"/>
      <c r="O76" s="93"/>
      <c r="P76" s="93"/>
      <c r="Q76" s="93"/>
      <c r="R76" s="93"/>
      <c r="S76" s="93"/>
      <c r="T76" s="93"/>
      <c r="U76" s="93"/>
      <c r="V76" s="93"/>
      <c r="W76" s="93"/>
      <c r="X76" s="93"/>
      <c r="Y76" s="93"/>
      <c r="Z76" s="69"/>
    </row>
    <row r="77" spans="1:26" ht="20.100000000000001" customHeight="1" x14ac:dyDescent="0.15">
      <c r="A77" s="46">
        <f>IFERROR(IF(OR(AND($I63="する",TRIM($I77)=""),AND($I63="しない",NOT(ISBLANK($I77)))),1001,0),3)</f>
        <v>0</v>
      </c>
      <c r="B77" s="46"/>
      <c r="C77" s="64"/>
      <c r="D77" s="65">
        <v>6</v>
      </c>
      <c r="E77" s="41" t="s">
        <v>137</v>
      </c>
      <c r="I77" s="16"/>
      <c r="J77" s="16"/>
      <c r="K77" s="16"/>
      <c r="L77" s="16"/>
      <c r="M77" s="16"/>
      <c r="N77" s="16"/>
      <c r="O77" s="16"/>
      <c r="P77" s="16"/>
      <c r="Q77" s="16"/>
      <c r="R77" s="16"/>
      <c r="S77" s="16"/>
      <c r="T77" s="16"/>
      <c r="U77" s="16"/>
      <c r="V77" s="16"/>
      <c r="W77" s="16"/>
      <c r="X77" s="16"/>
      <c r="Y77" s="16"/>
      <c r="Z77" s="69"/>
    </row>
    <row r="78" spans="1:26" ht="20.100000000000001" customHeight="1" x14ac:dyDescent="0.15">
      <c r="A78" s="46"/>
      <c r="B78" s="46"/>
      <c r="C78" s="73"/>
      <c r="D78" s="70"/>
      <c r="E78" s="70"/>
      <c r="F78" s="70"/>
      <c r="G78" s="70"/>
      <c r="H78" s="70"/>
      <c r="I78" s="67"/>
      <c r="J78" s="82" t="s">
        <v>150</v>
      </c>
      <c r="K78" s="71"/>
      <c r="L78" s="71"/>
      <c r="M78" s="71"/>
      <c r="N78" s="71"/>
      <c r="O78" s="71"/>
      <c r="P78" s="71"/>
      <c r="Q78" s="71"/>
      <c r="R78" s="71"/>
      <c r="S78" s="71"/>
      <c r="T78" s="71"/>
      <c r="U78" s="71"/>
      <c r="V78" s="71"/>
      <c r="W78" s="71"/>
      <c r="X78" s="71"/>
      <c r="Y78" s="71"/>
      <c r="Z78" s="69"/>
    </row>
    <row r="79" spans="1:26" ht="20.100000000000001" customHeight="1" x14ac:dyDescent="0.15">
      <c r="A79" s="46">
        <f>IFERROR(IF(OR(AND($I63="する",OR(TRIM($I79)="", NOT(OR(IFERROR(SEARCH(" ",$I79),0)&gt;0, IFERROR(SEARCH("　",$I79),0)&gt;0)))),AND($I63="しない",NOT(ISBLANK($I79)))),1001,0),3)</f>
        <v>0</v>
      </c>
      <c r="B79" s="46"/>
      <c r="C79" s="64"/>
      <c r="D79" s="65">
        <v>7</v>
      </c>
      <c r="E79" s="41" t="s">
        <v>138</v>
      </c>
      <c r="I79" s="16"/>
      <c r="J79" s="16"/>
      <c r="K79" s="16"/>
      <c r="L79" s="16"/>
      <c r="M79" s="16"/>
      <c r="N79" s="16"/>
      <c r="O79" s="16"/>
      <c r="P79" s="16"/>
      <c r="Q79" s="16"/>
      <c r="R79" s="16"/>
      <c r="S79" s="16"/>
      <c r="T79" s="16"/>
      <c r="U79" s="16"/>
      <c r="V79" s="16"/>
      <c r="W79" s="16"/>
      <c r="X79" s="16"/>
      <c r="Y79" s="16"/>
      <c r="Z79" s="69"/>
    </row>
    <row r="80" spans="1:26" ht="20.100000000000001" customHeight="1" x14ac:dyDescent="0.15">
      <c r="A80" s="46"/>
      <c r="B80" s="46"/>
      <c r="C80" s="73"/>
      <c r="D80" s="70"/>
      <c r="E80" s="77" t="s">
        <v>144</v>
      </c>
      <c r="F80" s="70"/>
      <c r="G80" s="70"/>
      <c r="H80" s="70"/>
      <c r="I80" s="76"/>
      <c r="J80" s="72" t="s">
        <v>139</v>
      </c>
      <c r="K80" s="72"/>
      <c r="L80" s="72"/>
      <c r="M80" s="72"/>
      <c r="N80" s="72"/>
      <c r="O80" s="72"/>
      <c r="P80" s="72"/>
      <c r="Q80" s="72"/>
      <c r="R80" s="72"/>
      <c r="S80" s="72"/>
      <c r="T80" s="72"/>
      <c r="U80" s="72"/>
      <c r="V80" s="72"/>
      <c r="W80" s="72"/>
      <c r="X80" s="72"/>
      <c r="Y80" s="72"/>
      <c r="Z80" s="69"/>
    </row>
    <row r="81" spans="1:27" ht="20.100000000000001" customHeight="1" x14ac:dyDescent="0.15">
      <c r="A81" s="46">
        <f>IFERROR(IF(OR(AND($I63="する",OR(TRIM($I81)="", NOT(OR(IFERROR(SEARCH(" ",$I81),0)&gt;0, IFERROR(SEARCH("　",$I81),0)&gt;0)))),AND($I63="しない",NOT(ISBLANK($I81)))),1001,0),3)</f>
        <v>0</v>
      </c>
      <c r="B81" s="46"/>
      <c r="C81" s="64"/>
      <c r="D81" s="65">
        <v>8</v>
      </c>
      <c r="E81" s="41" t="s">
        <v>138</v>
      </c>
      <c r="I81" s="16"/>
      <c r="J81" s="16"/>
      <c r="K81" s="16"/>
      <c r="L81" s="16"/>
      <c r="M81" s="16"/>
      <c r="N81" s="16"/>
      <c r="O81" s="16"/>
      <c r="P81" s="16"/>
      <c r="Q81" s="16"/>
      <c r="R81" s="16"/>
      <c r="S81" s="16"/>
      <c r="T81" s="16"/>
      <c r="U81" s="16"/>
      <c r="V81" s="16"/>
      <c r="W81" s="16"/>
      <c r="X81" s="16"/>
      <c r="Y81" s="16"/>
      <c r="Z81" s="69"/>
    </row>
    <row r="82" spans="1:27" ht="20.100000000000001" customHeight="1" x14ac:dyDescent="0.15">
      <c r="A82" s="46"/>
      <c r="B82" s="46"/>
      <c r="C82" s="73"/>
      <c r="D82" s="70"/>
      <c r="E82" s="70"/>
      <c r="F82" s="70"/>
      <c r="G82" s="70"/>
      <c r="H82" s="70"/>
      <c r="I82" s="76"/>
      <c r="J82" s="72" t="s">
        <v>5</v>
      </c>
      <c r="K82" s="72"/>
      <c r="L82" s="72"/>
      <c r="M82" s="72"/>
      <c r="N82" s="72"/>
      <c r="O82" s="72"/>
      <c r="P82" s="72"/>
      <c r="Q82" s="72"/>
      <c r="R82" s="72"/>
      <c r="S82" s="72"/>
      <c r="T82" s="72"/>
      <c r="U82" s="72"/>
      <c r="V82" s="72"/>
      <c r="W82" s="72"/>
      <c r="X82" s="72"/>
      <c r="Y82" s="72"/>
      <c r="Z82" s="69"/>
    </row>
    <row r="83" spans="1:27" ht="20.100000000000001" customHeight="1" x14ac:dyDescent="0.15">
      <c r="A83" s="46">
        <f>IFERROR(IF(OR(AND($I63="する",NOT(AND(TRIM($I83)&lt;&gt;"",ISNUMBER(VALUE(SUBSTITUTE($I83,"-",""))),IFERROR(SEARCH("-",$I83),0)&gt;0))), AND($I63="しない",NOT(ISBLANK($I83)))),1001,0),3)</f>
        <v>0</v>
      </c>
      <c r="B83" s="46"/>
      <c r="C83" s="64"/>
      <c r="D83" s="65">
        <v>9</v>
      </c>
      <c r="E83" s="41" t="s">
        <v>3</v>
      </c>
      <c r="I83" s="16"/>
      <c r="J83" s="16"/>
      <c r="K83" s="16"/>
      <c r="L83" s="16"/>
      <c r="M83" s="16"/>
      <c r="Y83" s="71"/>
      <c r="Z83" s="69"/>
    </row>
    <row r="84" spans="1:27" ht="20.100000000000001" customHeight="1" x14ac:dyDescent="0.15">
      <c r="A84" s="46"/>
      <c r="B84" s="46"/>
      <c r="C84" s="73"/>
      <c r="D84" s="70"/>
      <c r="E84" s="70"/>
      <c r="F84" s="70"/>
      <c r="G84" s="70"/>
      <c r="H84" s="70"/>
      <c r="I84" s="67"/>
      <c r="J84" s="72" t="s">
        <v>140</v>
      </c>
      <c r="K84" s="71"/>
      <c r="L84" s="71"/>
      <c r="M84" s="71"/>
      <c r="N84" s="71"/>
      <c r="O84" s="71"/>
      <c r="P84" s="71"/>
      <c r="Q84" s="71"/>
      <c r="R84" s="71"/>
      <c r="S84" s="71"/>
      <c r="T84" s="71"/>
      <c r="U84" s="71"/>
      <c r="V84" s="71"/>
      <c r="W84" s="71"/>
      <c r="X84" s="71"/>
      <c r="Y84" s="71"/>
      <c r="Z84" s="69"/>
    </row>
    <row r="85" spans="1:27" ht="20.100000000000001" customHeight="1" x14ac:dyDescent="0.15">
      <c r="A85" s="46">
        <f>IFERROR(IF(OR(AND($I63="する",AND(TRIM($I85)&lt;&gt;"",NOT(AND(ISNUMBER(VALUE(SUBSTITUTE($I85,"-",""))),IFERROR(SEARCH("-",$I85),0)&gt;0)))), AND($I63="しない",NOT(ISBLANK($I85)))),1001,0),3)</f>
        <v>0</v>
      </c>
      <c r="B85" s="46"/>
      <c r="C85" s="64"/>
      <c r="D85" s="65">
        <v>10</v>
      </c>
      <c r="E85" s="41" t="s">
        <v>4</v>
      </c>
      <c r="I85" s="16"/>
      <c r="J85" s="16"/>
      <c r="K85" s="16"/>
      <c r="L85" s="16"/>
      <c r="M85" s="16"/>
      <c r="N85" s="71"/>
      <c r="O85" s="71"/>
      <c r="P85" s="71"/>
      <c r="Q85" s="71"/>
      <c r="R85" s="71"/>
      <c r="S85" s="71"/>
      <c r="T85" s="71"/>
      <c r="U85" s="71"/>
      <c r="V85" s="71"/>
      <c r="W85" s="71"/>
      <c r="X85" s="71"/>
      <c r="Y85" s="71"/>
      <c r="Z85" s="69"/>
    </row>
    <row r="86" spans="1:27" ht="20.100000000000001" customHeight="1" x14ac:dyDescent="0.15">
      <c r="A86" s="46"/>
      <c r="B86" s="46"/>
      <c r="C86" s="73"/>
      <c r="D86" s="70"/>
      <c r="E86" s="70"/>
      <c r="F86" s="70"/>
      <c r="G86" s="70"/>
      <c r="H86" s="70"/>
      <c r="I86" s="67"/>
      <c r="J86" s="72" t="s">
        <v>140</v>
      </c>
      <c r="K86" s="71"/>
      <c r="L86" s="71"/>
      <c r="M86" s="71"/>
      <c r="N86" s="71"/>
      <c r="O86" s="71"/>
      <c r="P86" s="71"/>
      <c r="Q86" s="71"/>
      <c r="R86" s="71"/>
      <c r="S86" s="71"/>
      <c r="T86" s="71"/>
      <c r="U86" s="71"/>
      <c r="V86" s="71"/>
      <c r="W86" s="71"/>
      <c r="X86" s="71"/>
      <c r="Y86" s="71"/>
      <c r="Z86" s="69"/>
    </row>
    <row r="87" spans="1:27" ht="20.100000000000001" customHeight="1" x14ac:dyDescent="0.15">
      <c r="A87" s="46">
        <f>IFERROR(IF(OR(AND($I63="する",AND(TRIM($I87)&lt;&gt;"",NOT(IFERROR(SEARCH("@",$I87),0)&gt;0))),AND($I63="しない",NOT(ISBLANK($I87)))),1001,0),3)</f>
        <v>0</v>
      </c>
      <c r="B87" s="46"/>
      <c r="C87" s="73"/>
      <c r="D87" s="65">
        <v>11</v>
      </c>
      <c r="E87" s="41" t="s">
        <v>108</v>
      </c>
      <c r="I87" s="16"/>
      <c r="J87" s="16"/>
      <c r="K87" s="16"/>
      <c r="L87" s="16"/>
      <c r="M87" s="16"/>
      <c r="N87" s="16"/>
      <c r="O87" s="16"/>
      <c r="P87" s="16"/>
      <c r="Q87" s="16"/>
      <c r="R87" s="16"/>
      <c r="S87" s="16"/>
      <c r="T87" s="16"/>
      <c r="U87" s="16"/>
      <c r="V87" s="16"/>
      <c r="W87" s="16"/>
      <c r="X87" s="16"/>
      <c r="Y87" s="16"/>
      <c r="Z87" s="69"/>
    </row>
    <row r="88" spans="1:27" ht="20.100000000000001" customHeight="1" x14ac:dyDescent="0.15">
      <c r="A88" s="46"/>
      <c r="B88" s="46"/>
      <c r="C88" s="73"/>
      <c r="D88" s="65"/>
      <c r="I88" s="67"/>
      <c r="J88" s="78" t="s">
        <v>159</v>
      </c>
      <c r="K88" s="94"/>
      <c r="L88" s="71"/>
      <c r="M88" s="71"/>
      <c r="N88" s="71"/>
      <c r="O88" s="71"/>
      <c r="P88" s="71"/>
      <c r="Q88" s="95"/>
      <c r="R88" s="71"/>
      <c r="S88" s="71"/>
      <c r="T88" s="71"/>
      <c r="U88" s="71"/>
      <c r="V88" s="71"/>
      <c r="W88" s="71"/>
      <c r="X88" s="71"/>
      <c r="Y88" s="71"/>
      <c r="Z88" s="70"/>
      <c r="AA88" s="81"/>
    </row>
    <row r="89" spans="1:27" ht="20.100000000000001" customHeight="1" x14ac:dyDescent="0.15">
      <c r="A89" s="46"/>
      <c r="B89" s="46"/>
      <c r="C89" s="84"/>
      <c r="D89" s="85"/>
      <c r="E89" s="85"/>
      <c r="F89" s="85"/>
      <c r="G89" s="85"/>
      <c r="H89" s="85"/>
      <c r="I89" s="96"/>
      <c r="J89" s="97"/>
      <c r="K89" s="98"/>
      <c r="L89" s="97"/>
      <c r="M89" s="97"/>
      <c r="N89" s="97"/>
      <c r="O89" s="97"/>
      <c r="P89" s="97"/>
      <c r="Q89" s="99"/>
      <c r="R89" s="97"/>
      <c r="S89" s="97"/>
      <c r="T89" s="97"/>
      <c r="U89" s="97"/>
      <c r="V89" s="97"/>
      <c r="W89" s="97"/>
      <c r="X89" s="97"/>
      <c r="Y89" s="97"/>
      <c r="Z89" s="85"/>
      <c r="AA89" s="81"/>
    </row>
    <row r="90" spans="1:27" ht="20.100000000000001" customHeight="1" x14ac:dyDescent="0.15">
      <c r="A90" s="46"/>
      <c r="B90" s="46"/>
      <c r="C90" s="70"/>
      <c r="D90" s="70"/>
      <c r="E90" s="70"/>
      <c r="F90" s="70"/>
      <c r="G90" s="70"/>
      <c r="H90" s="70"/>
      <c r="I90" s="89"/>
      <c r="J90" s="70"/>
      <c r="K90" s="100"/>
      <c r="L90" s="70"/>
      <c r="M90" s="70"/>
      <c r="N90" s="70"/>
      <c r="O90" s="70"/>
      <c r="P90" s="70"/>
      <c r="Q90" s="70"/>
      <c r="R90" s="70"/>
      <c r="S90" s="70"/>
      <c r="T90" s="70"/>
      <c r="U90" s="70"/>
      <c r="V90" s="70"/>
      <c r="W90" s="70"/>
      <c r="X90" s="70"/>
      <c r="Y90" s="70"/>
      <c r="Z90" s="70"/>
    </row>
    <row r="91" spans="1:27" ht="15.75" hidden="1" customHeight="1" x14ac:dyDescent="0.15">
      <c r="A91" s="46"/>
      <c r="B91" s="46"/>
      <c r="C91" s="70"/>
      <c r="D91" s="70"/>
      <c r="E91" s="70"/>
      <c r="F91" s="70"/>
      <c r="G91" s="70"/>
      <c r="H91" s="70"/>
      <c r="I91" s="89"/>
      <c r="J91" s="70"/>
      <c r="K91" s="100"/>
      <c r="L91" s="70"/>
      <c r="M91" s="70"/>
      <c r="N91" s="70"/>
      <c r="O91" s="70"/>
      <c r="P91" s="70"/>
      <c r="Q91" s="70"/>
      <c r="R91" s="70"/>
      <c r="S91" s="70"/>
      <c r="T91" s="70"/>
      <c r="U91" s="70"/>
      <c r="V91" s="70"/>
      <c r="W91" s="70"/>
      <c r="X91" s="70"/>
      <c r="Y91" s="70"/>
      <c r="Z91" s="70"/>
    </row>
    <row r="92" spans="1:27" ht="15.75" hidden="1" customHeight="1" x14ac:dyDescent="0.15">
      <c r="A92" s="46"/>
      <c r="B92" s="46"/>
      <c r="C92" s="70"/>
      <c r="D92" s="70"/>
      <c r="E92" s="70"/>
      <c r="F92" s="70"/>
      <c r="G92" s="70"/>
      <c r="H92" s="70"/>
      <c r="I92" s="89"/>
      <c r="J92" s="70"/>
      <c r="K92" s="100"/>
      <c r="L92" s="70"/>
      <c r="M92" s="70"/>
      <c r="N92" s="70"/>
      <c r="O92" s="70"/>
      <c r="P92" s="70"/>
      <c r="Q92" s="70"/>
      <c r="R92" s="70"/>
      <c r="S92" s="70"/>
      <c r="T92" s="70"/>
      <c r="U92" s="70"/>
      <c r="V92" s="70"/>
      <c r="W92" s="70"/>
      <c r="X92" s="70"/>
      <c r="Y92" s="70"/>
      <c r="Z92" s="70"/>
    </row>
    <row r="93" spans="1:27" ht="15.75" hidden="1" customHeight="1" x14ac:dyDescent="0.15">
      <c r="A93" s="46"/>
      <c r="B93" s="46"/>
      <c r="C93" s="70"/>
      <c r="D93" s="70"/>
      <c r="E93" s="70"/>
      <c r="F93" s="70"/>
      <c r="G93" s="70"/>
      <c r="H93" s="70"/>
      <c r="I93" s="89"/>
      <c r="J93" s="70"/>
      <c r="K93" s="100"/>
      <c r="L93" s="70"/>
      <c r="M93" s="70"/>
      <c r="N93" s="70"/>
      <c r="O93" s="70"/>
      <c r="P93" s="70"/>
      <c r="Q93" s="70"/>
      <c r="R93" s="70"/>
      <c r="S93" s="70"/>
      <c r="T93" s="70"/>
      <c r="U93" s="70"/>
      <c r="V93" s="70"/>
      <c r="W93" s="70"/>
      <c r="X93" s="70"/>
      <c r="Y93" s="70"/>
      <c r="Z93" s="70"/>
    </row>
    <row r="94" spans="1:27" ht="15.75" hidden="1" customHeight="1" x14ac:dyDescent="0.15">
      <c r="A94" s="46"/>
      <c r="B94" s="46"/>
      <c r="C94" s="70"/>
      <c r="D94" s="70"/>
      <c r="E94" s="70"/>
      <c r="F94" s="70"/>
      <c r="G94" s="70"/>
      <c r="H94" s="70"/>
      <c r="I94" s="89"/>
      <c r="J94" s="70"/>
      <c r="K94" s="100"/>
      <c r="L94" s="70"/>
      <c r="M94" s="70"/>
      <c r="N94" s="70"/>
      <c r="O94" s="70"/>
      <c r="P94" s="70"/>
      <c r="Q94" s="70"/>
      <c r="R94" s="70"/>
      <c r="S94" s="70"/>
      <c r="T94" s="70"/>
      <c r="U94" s="70"/>
      <c r="V94" s="70"/>
      <c r="W94" s="70"/>
      <c r="X94" s="70"/>
      <c r="Y94" s="70"/>
      <c r="Z94" s="70"/>
    </row>
    <row r="95" spans="1:27" ht="15.75" hidden="1" customHeight="1" x14ac:dyDescent="0.15">
      <c r="A95" s="46"/>
      <c r="B95" s="46"/>
      <c r="C95" s="70"/>
      <c r="D95" s="70"/>
      <c r="E95" s="70"/>
      <c r="F95" s="70"/>
      <c r="G95" s="70"/>
      <c r="H95" s="70"/>
      <c r="I95" s="89"/>
      <c r="J95" s="70"/>
      <c r="K95" s="100"/>
      <c r="L95" s="70"/>
      <c r="M95" s="70"/>
      <c r="N95" s="70"/>
      <c r="O95" s="70"/>
      <c r="P95" s="70"/>
      <c r="Q95" s="70"/>
      <c r="R95" s="70"/>
      <c r="S95" s="70"/>
      <c r="T95" s="70"/>
      <c r="U95" s="70"/>
      <c r="V95" s="70"/>
      <c r="W95" s="70"/>
      <c r="X95" s="70"/>
      <c r="Y95" s="70"/>
      <c r="Z95" s="70"/>
    </row>
    <row r="96" spans="1:27" ht="15.75" hidden="1" customHeight="1" x14ac:dyDescent="0.15">
      <c r="A96" s="46"/>
      <c r="B96" s="46"/>
      <c r="C96" s="70"/>
      <c r="D96" s="70"/>
      <c r="E96" s="70"/>
      <c r="F96" s="70"/>
      <c r="G96" s="70"/>
      <c r="H96" s="70"/>
      <c r="I96" s="89"/>
      <c r="J96" s="70"/>
      <c r="K96" s="100"/>
      <c r="L96" s="70"/>
      <c r="M96" s="70"/>
      <c r="N96" s="70"/>
      <c r="O96" s="70"/>
      <c r="P96" s="70"/>
      <c r="Q96" s="70"/>
      <c r="R96" s="70"/>
      <c r="S96" s="70"/>
      <c r="T96" s="70"/>
      <c r="U96" s="70"/>
      <c r="V96" s="70"/>
      <c r="W96" s="70"/>
      <c r="X96" s="70"/>
      <c r="Y96" s="70"/>
      <c r="Z96" s="70"/>
    </row>
    <row r="97" spans="1:26" ht="15.75" hidden="1" customHeight="1" x14ac:dyDescent="0.15">
      <c r="A97" s="46"/>
      <c r="B97" s="46"/>
      <c r="C97" s="70"/>
      <c r="D97" s="70"/>
      <c r="E97" s="70"/>
      <c r="F97" s="70"/>
      <c r="G97" s="70"/>
      <c r="H97" s="70"/>
      <c r="I97" s="89"/>
      <c r="J97" s="70"/>
      <c r="K97" s="100"/>
      <c r="L97" s="70"/>
      <c r="M97" s="70"/>
      <c r="N97" s="70"/>
      <c r="O97" s="70"/>
      <c r="P97" s="70"/>
      <c r="Q97" s="70"/>
      <c r="R97" s="70"/>
      <c r="S97" s="70"/>
      <c r="T97" s="70"/>
      <c r="U97" s="70"/>
      <c r="V97" s="70"/>
      <c r="W97" s="70"/>
      <c r="X97" s="70"/>
      <c r="Y97" s="70"/>
      <c r="Z97" s="70"/>
    </row>
    <row r="98" spans="1:26" ht="15.75" hidden="1" customHeight="1" x14ac:dyDescent="0.15">
      <c r="A98" s="46"/>
      <c r="B98" s="46"/>
      <c r="C98" s="70"/>
      <c r="D98" s="70"/>
      <c r="E98" s="70"/>
      <c r="F98" s="70"/>
      <c r="G98" s="70"/>
      <c r="H98" s="70"/>
      <c r="I98" s="89"/>
      <c r="J98" s="70"/>
      <c r="K98" s="100"/>
      <c r="L98" s="70"/>
      <c r="M98" s="70"/>
      <c r="N98" s="70"/>
      <c r="O98" s="70"/>
      <c r="P98" s="70"/>
      <c r="Q98" s="70"/>
      <c r="R98" s="70"/>
      <c r="S98" s="70"/>
      <c r="T98" s="70"/>
      <c r="U98" s="70"/>
      <c r="V98" s="70"/>
      <c r="W98" s="70"/>
      <c r="X98" s="70"/>
      <c r="Y98" s="70"/>
      <c r="Z98" s="70"/>
    </row>
    <row r="99" spans="1:26" ht="15.75" hidden="1" customHeight="1" x14ac:dyDescent="0.15">
      <c r="A99" s="46"/>
      <c r="B99" s="46"/>
      <c r="C99" s="70"/>
      <c r="D99" s="70"/>
      <c r="E99" s="70"/>
      <c r="F99" s="70"/>
      <c r="G99" s="70"/>
      <c r="H99" s="70"/>
      <c r="I99" s="89"/>
      <c r="J99" s="70"/>
      <c r="K99" s="100"/>
      <c r="L99" s="70"/>
      <c r="M99" s="70"/>
      <c r="N99" s="70"/>
      <c r="O99" s="70"/>
      <c r="P99" s="70"/>
      <c r="Q99" s="70"/>
      <c r="R99" s="70"/>
      <c r="S99" s="70"/>
      <c r="T99" s="70"/>
      <c r="U99" s="70"/>
      <c r="V99" s="70"/>
      <c r="W99" s="70"/>
      <c r="X99" s="70"/>
      <c r="Y99" s="70"/>
      <c r="Z99" s="70"/>
    </row>
    <row r="100" spans="1:26" ht="15.75" hidden="1" customHeight="1" x14ac:dyDescent="0.15">
      <c r="A100" s="46"/>
      <c r="B100" s="46"/>
      <c r="C100" s="70"/>
      <c r="D100" s="70"/>
      <c r="E100" s="70"/>
      <c r="F100" s="70"/>
      <c r="G100" s="70"/>
      <c r="H100" s="70"/>
      <c r="I100" s="89"/>
      <c r="J100" s="70"/>
      <c r="K100" s="100"/>
      <c r="L100" s="70"/>
      <c r="M100" s="70"/>
      <c r="N100" s="70"/>
      <c r="O100" s="70"/>
      <c r="P100" s="70"/>
      <c r="Q100" s="70"/>
      <c r="R100" s="70"/>
      <c r="S100" s="70"/>
      <c r="T100" s="70"/>
      <c r="U100" s="70"/>
      <c r="V100" s="70"/>
      <c r="W100" s="70"/>
      <c r="X100" s="70"/>
      <c r="Y100" s="70"/>
      <c r="Z100" s="70"/>
    </row>
    <row r="101" spans="1:26" ht="15.75" hidden="1" customHeight="1" x14ac:dyDescent="0.15">
      <c r="A101" s="46"/>
      <c r="B101" s="46"/>
      <c r="C101" s="70"/>
      <c r="D101" s="70"/>
      <c r="E101" s="70"/>
      <c r="F101" s="70"/>
      <c r="G101" s="70"/>
      <c r="H101" s="70"/>
      <c r="I101" s="89"/>
      <c r="J101" s="70"/>
      <c r="K101" s="100"/>
      <c r="L101" s="70"/>
      <c r="M101" s="70"/>
      <c r="N101" s="70"/>
      <c r="O101" s="70"/>
      <c r="P101" s="70"/>
      <c r="Q101" s="70"/>
      <c r="R101" s="70"/>
      <c r="S101" s="70"/>
      <c r="T101" s="70"/>
      <c r="U101" s="70"/>
      <c r="V101" s="70"/>
      <c r="W101" s="70"/>
      <c r="X101" s="70"/>
      <c r="Y101" s="70"/>
      <c r="Z101" s="70"/>
    </row>
    <row r="102" spans="1:26" ht="15.75" hidden="1" customHeight="1" x14ac:dyDescent="0.15">
      <c r="A102" s="46"/>
      <c r="B102" s="46"/>
      <c r="C102" s="70"/>
      <c r="D102" s="70"/>
      <c r="E102" s="70"/>
      <c r="F102" s="70"/>
      <c r="G102" s="70"/>
      <c r="H102" s="70"/>
      <c r="I102" s="89"/>
      <c r="J102" s="70"/>
      <c r="K102" s="100"/>
      <c r="L102" s="70"/>
      <c r="M102" s="70"/>
      <c r="N102" s="70"/>
      <c r="O102" s="70"/>
      <c r="P102" s="70"/>
      <c r="Q102" s="70"/>
      <c r="R102" s="70"/>
      <c r="S102" s="70"/>
      <c r="T102" s="70"/>
      <c r="U102" s="70"/>
      <c r="V102" s="70"/>
      <c r="W102" s="70"/>
      <c r="X102" s="70"/>
      <c r="Y102" s="70"/>
      <c r="Z102" s="70"/>
    </row>
    <row r="103" spans="1:26" ht="15.75" hidden="1" customHeight="1" x14ac:dyDescent="0.15">
      <c r="A103" s="46"/>
      <c r="B103" s="46"/>
      <c r="C103" s="70"/>
      <c r="D103" s="70"/>
      <c r="E103" s="70"/>
      <c r="F103" s="70"/>
      <c r="G103" s="70"/>
      <c r="H103" s="70"/>
      <c r="I103" s="89"/>
      <c r="J103" s="70"/>
      <c r="K103" s="100"/>
      <c r="L103" s="70"/>
      <c r="M103" s="70"/>
      <c r="N103" s="70"/>
      <c r="O103" s="70"/>
      <c r="P103" s="70"/>
      <c r="Q103" s="70"/>
      <c r="R103" s="70"/>
      <c r="S103" s="70"/>
      <c r="T103" s="70"/>
      <c r="U103" s="70"/>
      <c r="V103" s="70"/>
      <c r="W103" s="70"/>
      <c r="X103" s="70"/>
      <c r="Y103" s="70"/>
      <c r="Z103" s="70"/>
    </row>
    <row r="104" spans="1:26" ht="15.75" hidden="1" customHeight="1" x14ac:dyDescent="0.15">
      <c r="A104" s="46"/>
      <c r="B104" s="46"/>
      <c r="C104" s="70"/>
      <c r="D104" s="70"/>
      <c r="E104" s="70"/>
      <c r="F104" s="70"/>
      <c r="G104" s="70"/>
      <c r="H104" s="70"/>
      <c r="I104" s="89"/>
      <c r="J104" s="70"/>
      <c r="K104" s="100"/>
      <c r="L104" s="70"/>
      <c r="M104" s="70"/>
      <c r="N104" s="70"/>
      <c r="O104" s="70"/>
      <c r="P104" s="70"/>
      <c r="Q104" s="70"/>
      <c r="R104" s="70"/>
      <c r="S104" s="70"/>
      <c r="T104" s="70"/>
      <c r="U104" s="70"/>
      <c r="V104" s="70"/>
      <c r="W104" s="70"/>
      <c r="X104" s="70"/>
      <c r="Y104" s="70"/>
      <c r="Z104" s="70"/>
    </row>
    <row r="105" spans="1:26" ht="15.75" hidden="1" customHeight="1" x14ac:dyDescent="0.15">
      <c r="A105" s="46"/>
      <c r="B105" s="46"/>
      <c r="C105" s="70"/>
      <c r="D105" s="70"/>
      <c r="E105" s="70"/>
      <c r="F105" s="70"/>
      <c r="G105" s="70"/>
      <c r="H105" s="70"/>
      <c r="I105" s="89"/>
      <c r="J105" s="70"/>
      <c r="K105" s="100"/>
      <c r="L105" s="70"/>
      <c r="M105" s="70"/>
      <c r="N105" s="70"/>
      <c r="O105" s="70"/>
      <c r="P105" s="70"/>
      <c r="Q105" s="70"/>
      <c r="R105" s="70"/>
      <c r="S105" s="70"/>
      <c r="T105" s="70"/>
      <c r="U105" s="70"/>
      <c r="V105" s="70"/>
      <c r="W105" s="70"/>
      <c r="X105" s="70"/>
      <c r="Y105" s="70"/>
      <c r="Z105" s="70"/>
    </row>
    <row r="106" spans="1:26" ht="15.75" hidden="1" customHeight="1" x14ac:dyDescent="0.15">
      <c r="A106" s="46"/>
      <c r="B106" s="46"/>
      <c r="C106" s="70"/>
      <c r="D106" s="70"/>
      <c r="E106" s="70"/>
      <c r="F106" s="70"/>
      <c r="G106" s="70"/>
      <c r="H106" s="70"/>
      <c r="I106" s="89"/>
      <c r="J106" s="70"/>
      <c r="K106" s="100"/>
      <c r="L106" s="70"/>
      <c r="M106" s="70"/>
      <c r="N106" s="70"/>
      <c r="O106" s="70"/>
      <c r="P106" s="70"/>
      <c r="Q106" s="70"/>
      <c r="R106" s="70"/>
      <c r="S106" s="70"/>
      <c r="T106" s="70"/>
      <c r="U106" s="70"/>
      <c r="V106" s="70"/>
      <c r="W106" s="70"/>
      <c r="X106" s="70"/>
      <c r="Y106" s="70"/>
      <c r="Z106" s="70"/>
    </row>
    <row r="107" spans="1:26" ht="15.75" hidden="1" customHeight="1" x14ac:dyDescent="0.15">
      <c r="A107" s="46"/>
      <c r="B107" s="46"/>
      <c r="C107" s="70"/>
      <c r="D107" s="70"/>
      <c r="E107" s="70"/>
      <c r="F107" s="70"/>
      <c r="G107" s="70"/>
      <c r="H107" s="70"/>
      <c r="I107" s="89"/>
      <c r="J107" s="70"/>
      <c r="K107" s="100"/>
      <c r="L107" s="70"/>
      <c r="M107" s="70"/>
      <c r="N107" s="70"/>
      <c r="O107" s="70"/>
      <c r="P107" s="70"/>
      <c r="Q107" s="70"/>
      <c r="R107" s="70"/>
      <c r="S107" s="70"/>
      <c r="T107" s="70"/>
      <c r="U107" s="70"/>
      <c r="V107" s="70"/>
      <c r="W107" s="70"/>
      <c r="X107" s="70"/>
      <c r="Y107" s="70"/>
      <c r="Z107" s="70"/>
    </row>
    <row r="108" spans="1:26" ht="20.100000000000001" customHeight="1" x14ac:dyDescent="0.15">
      <c r="A108" s="46"/>
      <c r="B108" s="46"/>
      <c r="C108" s="70"/>
      <c r="D108" s="70"/>
      <c r="E108" s="70"/>
      <c r="F108" s="70"/>
      <c r="G108" s="70"/>
      <c r="H108" s="70"/>
      <c r="I108" s="89"/>
      <c r="J108" s="70"/>
      <c r="K108" s="100"/>
      <c r="L108" s="70"/>
      <c r="M108" s="70"/>
      <c r="N108" s="70"/>
      <c r="O108" s="70"/>
      <c r="P108" s="70"/>
      <c r="Q108" s="70"/>
      <c r="R108" s="70"/>
      <c r="S108" s="70"/>
      <c r="T108" s="70"/>
      <c r="U108" s="70"/>
      <c r="V108" s="70"/>
      <c r="W108" s="70"/>
      <c r="X108" s="70"/>
      <c r="Y108" s="70"/>
      <c r="Z108" s="70"/>
    </row>
    <row r="109" spans="1:26" ht="20.100000000000001" customHeight="1" x14ac:dyDescent="0.15">
      <c r="A109" s="46"/>
      <c r="B109" s="46"/>
      <c r="C109" s="57" t="s">
        <v>106</v>
      </c>
      <c r="D109" s="58"/>
      <c r="E109" s="58"/>
      <c r="F109" s="58"/>
      <c r="G109" s="58"/>
      <c r="H109" s="59"/>
      <c r="Q109" s="101"/>
    </row>
    <row r="110" spans="1:26" ht="15" customHeight="1" x14ac:dyDescent="0.15">
      <c r="A110" s="46"/>
      <c r="B110" s="46"/>
      <c r="C110" s="102"/>
      <c r="D110" s="103"/>
      <c r="E110" s="103"/>
      <c r="F110" s="103"/>
      <c r="G110" s="103"/>
      <c r="H110" s="103"/>
      <c r="I110" s="104"/>
      <c r="J110" s="62"/>
      <c r="K110" s="104"/>
      <c r="L110" s="62"/>
      <c r="M110" s="62"/>
      <c r="N110" s="62"/>
      <c r="O110" s="62"/>
      <c r="P110" s="62"/>
      <c r="Q110" s="105"/>
      <c r="R110" s="62"/>
      <c r="S110" s="62"/>
      <c r="T110" s="62"/>
      <c r="U110" s="62"/>
      <c r="V110" s="62"/>
      <c r="W110" s="62"/>
      <c r="X110" s="62"/>
      <c r="Y110" s="62"/>
      <c r="Z110" s="63"/>
    </row>
    <row r="111" spans="1:26" ht="30" customHeight="1" x14ac:dyDescent="0.15">
      <c r="A111" s="46"/>
      <c r="B111" s="46"/>
      <c r="C111" s="102"/>
      <c r="D111" s="106" t="s">
        <v>153</v>
      </c>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69"/>
    </row>
    <row r="112" spans="1:26" ht="20.100000000000001" customHeight="1" x14ac:dyDescent="0.15">
      <c r="A112" s="46"/>
      <c r="B112" s="46"/>
      <c r="C112" s="64"/>
      <c r="D112" s="65">
        <v>1</v>
      </c>
      <c r="E112" s="41" t="s">
        <v>104</v>
      </c>
      <c r="I112" s="16"/>
      <c r="J112" s="16"/>
      <c r="K112" s="16"/>
      <c r="L112" s="16"/>
      <c r="M112" s="16"/>
      <c r="N112" s="16"/>
      <c r="O112" s="16"/>
      <c r="P112" s="16"/>
      <c r="Q112" s="16"/>
      <c r="R112" s="16"/>
      <c r="S112" s="16"/>
      <c r="T112" s="16"/>
      <c r="U112" s="16"/>
      <c r="V112" s="16"/>
      <c r="W112" s="16"/>
      <c r="X112" s="16"/>
      <c r="Y112" s="16"/>
      <c r="Z112" s="69"/>
    </row>
    <row r="113" spans="1:26" ht="20.100000000000001" customHeight="1" x14ac:dyDescent="0.15">
      <c r="A113" s="46"/>
      <c r="B113" s="46"/>
      <c r="C113" s="64"/>
      <c r="D113" s="65"/>
      <c r="E113" s="70"/>
      <c r="F113" s="70"/>
      <c r="G113" s="70"/>
      <c r="H113" s="70"/>
      <c r="I113" s="76"/>
      <c r="J113" s="72" t="s">
        <v>105</v>
      </c>
      <c r="K113" s="94"/>
      <c r="L113" s="71"/>
      <c r="M113" s="71"/>
      <c r="N113" s="71"/>
      <c r="O113" s="71"/>
      <c r="P113" s="71"/>
      <c r="Q113" s="107"/>
      <c r="R113" s="71"/>
      <c r="S113" s="71"/>
      <c r="T113" s="71"/>
      <c r="U113" s="71"/>
      <c r="V113" s="71"/>
      <c r="W113" s="71"/>
      <c r="X113" s="71"/>
      <c r="Y113" s="71"/>
      <c r="Z113" s="69"/>
    </row>
    <row r="114" spans="1:26" ht="20.100000000000001" customHeight="1" x14ac:dyDescent="0.15">
      <c r="A114" s="46">
        <f>IFERROR(IF(AND(TRIM($I114)&lt;&gt;"", NOT(OR(IFERROR(SEARCH(" ",$I114),0)&gt;0, IFERROR(SEARCH("　",$I114),0)&gt;0))),1001,0),3)</f>
        <v>0</v>
      </c>
      <c r="B114" s="46"/>
      <c r="C114" s="64"/>
      <c r="D114" s="65">
        <f>D112+1</f>
        <v>2</v>
      </c>
      <c r="E114" s="41" t="s">
        <v>147</v>
      </c>
      <c r="I114" s="16"/>
      <c r="J114" s="16"/>
      <c r="K114" s="16"/>
      <c r="L114" s="16"/>
      <c r="M114" s="16"/>
      <c r="N114" s="16"/>
      <c r="O114" s="16"/>
      <c r="P114" s="16"/>
      <c r="Q114" s="16"/>
      <c r="R114" s="16"/>
      <c r="S114" s="16"/>
      <c r="T114" s="16"/>
      <c r="U114" s="16"/>
      <c r="V114" s="16"/>
      <c r="W114" s="16"/>
      <c r="X114" s="16"/>
      <c r="Y114" s="16"/>
      <c r="Z114" s="69"/>
    </row>
    <row r="115" spans="1:26" ht="20.100000000000001" customHeight="1" x14ac:dyDescent="0.15">
      <c r="A115" s="46"/>
      <c r="B115" s="46"/>
      <c r="C115" s="64"/>
      <c r="D115" s="65"/>
      <c r="E115" s="70"/>
      <c r="F115" s="70"/>
      <c r="G115" s="70"/>
      <c r="H115" s="70"/>
      <c r="I115" s="76"/>
      <c r="J115" s="72" t="s">
        <v>139</v>
      </c>
      <c r="K115" s="72"/>
      <c r="L115" s="72"/>
      <c r="M115" s="72"/>
      <c r="N115" s="72"/>
      <c r="O115" s="72"/>
      <c r="P115" s="72"/>
      <c r="Q115" s="72"/>
      <c r="R115" s="72"/>
      <c r="S115" s="72"/>
      <c r="T115" s="72"/>
      <c r="U115" s="72"/>
      <c r="V115" s="72"/>
      <c r="W115" s="72"/>
      <c r="X115" s="72"/>
      <c r="Y115" s="72"/>
      <c r="Z115" s="69"/>
    </row>
    <row r="116" spans="1:26" ht="20.100000000000001" customHeight="1" x14ac:dyDescent="0.15">
      <c r="A116" s="46">
        <f>IFERROR(IF(AND(TRIM($I116)&lt;&gt;"", NOT(OR(IFERROR(SEARCH(" ",$I116),0)&gt;0, IFERROR(SEARCH("　",$I116),0)&gt;0))),1001,0),3)</f>
        <v>0</v>
      </c>
      <c r="B116" s="46"/>
      <c r="C116" s="64"/>
      <c r="D116" s="65">
        <f>D114+1</f>
        <v>3</v>
      </c>
      <c r="E116" s="41" t="s">
        <v>148</v>
      </c>
      <c r="I116" s="16"/>
      <c r="J116" s="16"/>
      <c r="K116" s="16"/>
      <c r="L116" s="16"/>
      <c r="M116" s="16"/>
      <c r="N116" s="16"/>
      <c r="O116" s="16"/>
      <c r="P116" s="16"/>
      <c r="Q116" s="16"/>
      <c r="R116" s="16"/>
      <c r="S116" s="16"/>
      <c r="T116" s="16"/>
      <c r="U116" s="16"/>
      <c r="V116" s="16"/>
      <c r="W116" s="16"/>
      <c r="X116" s="16"/>
      <c r="Y116" s="16"/>
      <c r="Z116" s="69"/>
    </row>
    <row r="117" spans="1:26" ht="20.100000000000001" customHeight="1" x14ac:dyDescent="0.15">
      <c r="A117" s="46"/>
      <c r="B117" s="46"/>
      <c r="C117" s="64"/>
      <c r="D117" s="70"/>
      <c r="E117" s="70"/>
      <c r="F117" s="70"/>
      <c r="G117" s="70"/>
      <c r="H117" s="70"/>
      <c r="I117" s="76"/>
      <c r="J117" s="72" t="s">
        <v>5</v>
      </c>
      <c r="K117" s="72"/>
      <c r="L117" s="72"/>
      <c r="M117" s="72"/>
      <c r="N117" s="72"/>
      <c r="O117" s="72"/>
      <c r="P117" s="72"/>
      <c r="Q117" s="72"/>
      <c r="R117" s="72"/>
      <c r="S117" s="72"/>
      <c r="T117" s="72"/>
      <c r="U117" s="72"/>
      <c r="V117" s="72"/>
      <c r="W117" s="72"/>
      <c r="X117" s="72"/>
      <c r="Y117" s="72"/>
      <c r="Z117" s="69"/>
    </row>
    <row r="118" spans="1:26" ht="20.100000000000001" customHeight="1" x14ac:dyDescent="0.15">
      <c r="A118" s="46"/>
      <c r="B118" s="46"/>
      <c r="C118" s="64"/>
      <c r="D118" s="65">
        <f>D116+1</f>
        <v>4</v>
      </c>
      <c r="E118" s="41" t="s">
        <v>0</v>
      </c>
      <c r="I118" s="17"/>
      <c r="J118" s="17"/>
      <c r="K118" s="17"/>
      <c r="L118" s="17"/>
      <c r="M118" s="17"/>
      <c r="N118" s="70"/>
      <c r="O118" s="70"/>
      <c r="P118" s="70"/>
      <c r="Q118" s="70"/>
      <c r="R118" s="70"/>
      <c r="S118" s="70"/>
      <c r="T118" s="70"/>
      <c r="U118" s="70"/>
      <c r="V118" s="70"/>
      <c r="W118" s="70"/>
      <c r="X118" s="70"/>
      <c r="Y118" s="70"/>
      <c r="Z118" s="69"/>
    </row>
    <row r="119" spans="1:26" ht="20.100000000000001" customHeight="1" x14ac:dyDescent="0.15">
      <c r="A119" s="46"/>
      <c r="B119" s="46"/>
      <c r="C119" s="64"/>
      <c r="D119" s="65"/>
      <c r="E119" s="70"/>
      <c r="F119" s="70"/>
      <c r="G119" s="70"/>
      <c r="H119" s="70"/>
      <c r="I119" s="67"/>
      <c r="J119" s="72" t="s">
        <v>162</v>
      </c>
      <c r="K119" s="71"/>
      <c r="L119" s="71"/>
      <c r="M119" s="71"/>
      <c r="N119" s="71"/>
      <c r="O119" s="71"/>
      <c r="P119" s="71"/>
      <c r="Q119" s="71"/>
      <c r="R119" s="71"/>
      <c r="S119" s="71"/>
      <c r="T119" s="71"/>
      <c r="U119" s="71"/>
      <c r="V119" s="71"/>
      <c r="W119" s="71"/>
      <c r="X119" s="71"/>
      <c r="Y119" s="71"/>
      <c r="Z119" s="69"/>
    </row>
    <row r="120" spans="1:26" ht="20.100000000000001" customHeight="1" x14ac:dyDescent="0.15">
      <c r="A120" s="46">
        <f>IFERROR(IF(AND(TRIM($I120)&lt;&gt;"", AND(OR(ISERROR(FIND("@"&amp;LEFT($I120,3)&amp;"@", 都道府県3))=FALSE, ISERROR(FIND("@"&amp;LEFT($I120,4)&amp;"@",都道府県4))=FALSE))=FALSE),1001,0),3)</f>
        <v>0</v>
      </c>
      <c r="B120" s="46"/>
      <c r="C120" s="64"/>
      <c r="D120" s="65">
        <f>D118+1</f>
        <v>5</v>
      </c>
      <c r="E120" s="41" t="s">
        <v>107</v>
      </c>
      <c r="I120" s="22"/>
      <c r="J120" s="22"/>
      <c r="K120" s="22"/>
      <c r="L120" s="22"/>
      <c r="M120" s="22"/>
      <c r="N120" s="22"/>
      <c r="O120" s="22"/>
      <c r="P120" s="22"/>
      <c r="Q120" s="22"/>
      <c r="R120" s="22"/>
      <c r="S120" s="22"/>
      <c r="T120" s="22"/>
      <c r="U120" s="22"/>
      <c r="V120" s="22"/>
      <c r="W120" s="22"/>
      <c r="X120" s="22"/>
      <c r="Y120" s="22"/>
      <c r="Z120" s="69"/>
    </row>
    <row r="121" spans="1:26" ht="20.100000000000001" customHeight="1" x14ac:dyDescent="0.15">
      <c r="A121" s="46"/>
      <c r="B121" s="46"/>
      <c r="C121" s="64"/>
      <c r="D121" s="65"/>
      <c r="E121" s="70"/>
      <c r="F121" s="70"/>
      <c r="G121" s="70"/>
      <c r="H121" s="70"/>
      <c r="I121" s="67"/>
      <c r="J121" s="72" t="s">
        <v>145</v>
      </c>
      <c r="K121" s="71"/>
      <c r="L121" s="71"/>
      <c r="M121" s="71"/>
      <c r="N121" s="71"/>
      <c r="O121" s="71"/>
      <c r="P121" s="71"/>
      <c r="Q121" s="71"/>
      <c r="R121" s="71"/>
      <c r="S121" s="71"/>
      <c r="T121" s="71"/>
      <c r="U121" s="71"/>
      <c r="V121" s="71"/>
      <c r="W121" s="71"/>
      <c r="X121" s="71"/>
      <c r="Y121" s="71"/>
      <c r="Z121" s="69"/>
    </row>
    <row r="122" spans="1:26" ht="20.100000000000001" customHeight="1" x14ac:dyDescent="0.15">
      <c r="A122" s="46">
        <f>IFERROR(IF(AND(TRIM($I122)&lt;&gt;"", NOT(AND(ISNUMBER(VALUE(SUBSTITUTE($I122,"-",""))), IFERROR(SEARCH("-",$I122),0)&gt;0))),1001,0),3)</f>
        <v>0</v>
      </c>
      <c r="B122" s="46"/>
      <c r="C122" s="64"/>
      <c r="D122" s="65">
        <f>D120+1</f>
        <v>6</v>
      </c>
      <c r="E122" s="41" t="s">
        <v>3</v>
      </c>
      <c r="I122" s="16"/>
      <c r="J122" s="16"/>
      <c r="K122" s="16"/>
      <c r="L122" s="16"/>
      <c r="M122" s="16"/>
      <c r="Y122" s="71"/>
      <c r="Z122" s="69"/>
    </row>
    <row r="123" spans="1:26" ht="20.100000000000001" customHeight="1" x14ac:dyDescent="0.15">
      <c r="A123" s="46"/>
      <c r="B123" s="46"/>
      <c r="C123" s="73"/>
      <c r="D123" s="70"/>
      <c r="E123" s="70"/>
      <c r="F123" s="70"/>
      <c r="G123" s="70"/>
      <c r="H123" s="70"/>
      <c r="I123" s="67"/>
      <c r="J123" s="72" t="s">
        <v>146</v>
      </c>
      <c r="K123" s="71"/>
      <c r="L123" s="71"/>
      <c r="M123" s="71"/>
      <c r="N123" s="71"/>
      <c r="O123" s="71"/>
      <c r="P123" s="71"/>
      <c r="Q123" s="71"/>
      <c r="R123" s="71"/>
      <c r="S123" s="71"/>
      <c r="T123" s="71"/>
      <c r="U123" s="71"/>
      <c r="V123" s="71"/>
      <c r="W123" s="71"/>
      <c r="X123" s="71"/>
      <c r="Y123" s="71"/>
      <c r="Z123" s="69"/>
    </row>
    <row r="124" spans="1:26" ht="20.100000000000001" customHeight="1" x14ac:dyDescent="0.15">
      <c r="A124" s="46">
        <f>IFERROR(IF(AND(TRIM($I124)&lt;&gt;"", NOT(AND(ISNUMBER(VALUE(SUBSTITUTE($I124,"-",""))), IFERROR(SEARCH("-",$I124),0)&gt;0))),1001,0),3)</f>
        <v>0</v>
      </c>
      <c r="B124" s="46"/>
      <c r="C124" s="64"/>
      <c r="D124" s="65">
        <f>D122+1</f>
        <v>7</v>
      </c>
      <c r="E124" s="41" t="s">
        <v>4</v>
      </c>
      <c r="I124" s="16"/>
      <c r="J124" s="16"/>
      <c r="K124" s="16"/>
      <c r="L124" s="16"/>
      <c r="M124" s="16"/>
      <c r="N124" s="71"/>
      <c r="O124" s="71"/>
      <c r="P124" s="71"/>
      <c r="Q124" s="71"/>
      <c r="R124" s="71"/>
      <c r="S124" s="71"/>
      <c r="T124" s="71"/>
      <c r="U124" s="71"/>
      <c r="V124" s="71"/>
      <c r="W124" s="71"/>
      <c r="X124" s="71"/>
      <c r="Y124" s="71"/>
      <c r="Z124" s="69"/>
    </row>
    <row r="125" spans="1:26" ht="20.100000000000001" customHeight="1" x14ac:dyDescent="0.15">
      <c r="A125" s="46"/>
      <c r="B125" s="46"/>
      <c r="C125" s="73"/>
      <c r="D125" s="70"/>
      <c r="E125" s="70"/>
      <c r="F125" s="70"/>
      <c r="G125" s="70"/>
      <c r="H125" s="70"/>
      <c r="I125" s="67"/>
      <c r="J125" s="72" t="s">
        <v>146</v>
      </c>
      <c r="K125" s="71"/>
      <c r="L125" s="71"/>
      <c r="M125" s="71"/>
      <c r="N125" s="71"/>
      <c r="O125" s="71"/>
      <c r="P125" s="71"/>
      <c r="Q125" s="71"/>
      <c r="R125" s="71"/>
      <c r="S125" s="71"/>
      <c r="T125" s="71"/>
      <c r="U125" s="71"/>
      <c r="V125" s="71"/>
      <c r="W125" s="71"/>
      <c r="X125" s="71"/>
      <c r="Y125" s="71"/>
      <c r="Z125" s="69"/>
    </row>
    <row r="126" spans="1:26" ht="20.100000000000001" customHeight="1" x14ac:dyDescent="0.15">
      <c r="A126" s="46">
        <f>IFERROR(IF(AND(TRIM($I126)&lt;&gt;"", NOT(IFERROR(SEARCH("@",$I126),0)&gt;0)),1001,0),3)</f>
        <v>0</v>
      </c>
      <c r="B126" s="46"/>
      <c r="C126" s="64"/>
      <c r="D126" s="65">
        <f>D124+1</f>
        <v>8</v>
      </c>
      <c r="E126" s="41" t="s">
        <v>108</v>
      </c>
      <c r="I126" s="16"/>
      <c r="J126" s="16"/>
      <c r="K126" s="16"/>
      <c r="L126" s="16"/>
      <c r="M126" s="16"/>
      <c r="N126" s="16"/>
      <c r="O126" s="16"/>
      <c r="P126" s="16"/>
      <c r="Q126" s="16"/>
      <c r="R126" s="16"/>
      <c r="S126" s="16"/>
      <c r="T126" s="16"/>
      <c r="U126" s="16"/>
      <c r="V126" s="16"/>
      <c r="W126" s="16"/>
      <c r="X126" s="16"/>
      <c r="Y126" s="16"/>
      <c r="Z126" s="69"/>
    </row>
    <row r="127" spans="1:26" ht="20.100000000000001" customHeight="1" x14ac:dyDescent="0.15">
      <c r="A127" s="46"/>
      <c r="B127" s="46"/>
      <c r="C127" s="73"/>
      <c r="D127" s="70"/>
      <c r="E127" s="70"/>
      <c r="F127" s="70"/>
      <c r="G127" s="70"/>
      <c r="H127" s="70"/>
      <c r="I127" s="67"/>
      <c r="J127" s="78" t="s">
        <v>160</v>
      </c>
      <c r="K127" s="94"/>
      <c r="L127" s="71"/>
      <c r="M127" s="71"/>
      <c r="N127" s="71"/>
      <c r="O127" s="71"/>
      <c r="P127" s="71"/>
      <c r="Q127" s="95"/>
      <c r="R127" s="71"/>
      <c r="S127" s="71"/>
      <c r="T127" s="71"/>
      <c r="U127" s="71"/>
      <c r="V127" s="71"/>
      <c r="W127" s="71"/>
      <c r="X127" s="71"/>
      <c r="Y127" s="71"/>
      <c r="Z127" s="69"/>
    </row>
    <row r="128" spans="1:26" ht="20.100000000000001" customHeight="1" x14ac:dyDescent="0.15">
      <c r="A128" s="46"/>
      <c r="B128" s="46"/>
      <c r="C128" s="84"/>
      <c r="D128" s="85"/>
      <c r="E128" s="85"/>
      <c r="F128" s="85"/>
      <c r="G128" s="85"/>
      <c r="H128" s="85"/>
      <c r="I128" s="87"/>
      <c r="J128" s="86"/>
      <c r="K128" s="87"/>
      <c r="L128" s="86"/>
      <c r="M128" s="86"/>
      <c r="N128" s="86"/>
      <c r="O128" s="86"/>
      <c r="P128" s="86"/>
      <c r="Q128" s="108"/>
      <c r="R128" s="86"/>
      <c r="S128" s="86"/>
      <c r="T128" s="86"/>
      <c r="U128" s="86"/>
      <c r="V128" s="86"/>
      <c r="W128" s="86"/>
      <c r="X128" s="86"/>
      <c r="Y128" s="86"/>
      <c r="Z128" s="88"/>
    </row>
    <row r="129" spans="1:26" ht="20.100000000000001" customHeight="1" x14ac:dyDescent="0.15">
      <c r="A129" s="46"/>
      <c r="B129" s="46"/>
      <c r="C129" s="70"/>
      <c r="D129" s="70"/>
      <c r="E129" s="70"/>
      <c r="F129" s="70"/>
      <c r="G129" s="70"/>
      <c r="H129" s="70"/>
      <c r="I129" s="90"/>
      <c r="J129" s="90"/>
      <c r="K129" s="90"/>
      <c r="L129" s="90"/>
      <c r="M129" s="90"/>
      <c r="N129" s="90"/>
      <c r="O129" s="90"/>
      <c r="P129" s="90"/>
      <c r="Q129" s="109"/>
      <c r="R129" s="90"/>
      <c r="S129" s="90"/>
      <c r="T129" s="90"/>
      <c r="U129" s="90"/>
      <c r="V129" s="90"/>
      <c r="W129" s="90"/>
      <c r="X129" s="90"/>
      <c r="Y129" s="90"/>
      <c r="Z129" s="70"/>
    </row>
    <row r="130" spans="1:26" ht="15.75" hidden="1" customHeight="1" x14ac:dyDescent="0.15">
      <c r="A130" s="46"/>
      <c r="B130" s="46"/>
      <c r="C130" s="70"/>
      <c r="D130" s="70"/>
      <c r="E130" s="70"/>
      <c r="F130" s="70"/>
      <c r="G130" s="70"/>
      <c r="H130" s="70"/>
      <c r="I130" s="90"/>
      <c r="J130" s="90"/>
      <c r="K130" s="90"/>
      <c r="L130" s="90"/>
      <c r="M130" s="90"/>
      <c r="N130" s="90"/>
      <c r="O130" s="90"/>
      <c r="P130" s="90"/>
      <c r="Q130" s="109"/>
      <c r="R130" s="90"/>
      <c r="S130" s="90"/>
      <c r="T130" s="90"/>
      <c r="U130" s="90"/>
      <c r="V130" s="90"/>
      <c r="W130" s="90"/>
      <c r="X130" s="90"/>
      <c r="Y130" s="90"/>
      <c r="Z130" s="70"/>
    </row>
    <row r="131" spans="1:26" ht="15.75" hidden="1" customHeight="1" x14ac:dyDescent="0.15">
      <c r="A131" s="46"/>
      <c r="B131" s="46"/>
      <c r="C131" s="70"/>
      <c r="D131" s="70"/>
      <c r="E131" s="70"/>
      <c r="F131" s="70"/>
      <c r="G131" s="70"/>
      <c r="H131" s="70"/>
      <c r="I131" s="90"/>
      <c r="J131" s="90"/>
      <c r="K131" s="90"/>
      <c r="L131" s="90"/>
      <c r="M131" s="90"/>
      <c r="N131" s="90"/>
      <c r="O131" s="90"/>
      <c r="P131" s="90"/>
      <c r="Q131" s="109"/>
      <c r="R131" s="90"/>
      <c r="S131" s="90"/>
      <c r="T131" s="90"/>
      <c r="U131" s="90"/>
      <c r="V131" s="90"/>
      <c r="W131" s="90"/>
      <c r="X131" s="90"/>
      <c r="Y131" s="90"/>
      <c r="Z131" s="70"/>
    </row>
    <row r="132" spans="1:26" ht="15.75" hidden="1" customHeight="1" x14ac:dyDescent="0.15">
      <c r="A132" s="46"/>
      <c r="B132" s="46"/>
      <c r="C132" s="70"/>
      <c r="D132" s="70"/>
      <c r="E132" s="70"/>
      <c r="F132" s="70"/>
      <c r="G132" s="70"/>
      <c r="H132" s="70"/>
      <c r="I132" s="90"/>
      <c r="J132" s="90"/>
      <c r="K132" s="90"/>
      <c r="L132" s="90"/>
      <c r="M132" s="90"/>
      <c r="N132" s="90"/>
      <c r="O132" s="90"/>
      <c r="P132" s="90"/>
      <c r="Q132" s="109"/>
      <c r="R132" s="90"/>
      <c r="S132" s="90"/>
      <c r="T132" s="90"/>
      <c r="U132" s="90"/>
      <c r="V132" s="90"/>
      <c r="W132" s="90"/>
      <c r="X132" s="90"/>
      <c r="Y132" s="90"/>
      <c r="Z132" s="70"/>
    </row>
    <row r="133" spans="1:26" ht="15.75" hidden="1" customHeight="1" x14ac:dyDescent="0.15">
      <c r="A133" s="46"/>
      <c r="B133" s="46"/>
      <c r="C133" s="70"/>
      <c r="D133" s="70"/>
      <c r="E133" s="70"/>
      <c r="F133" s="70"/>
      <c r="G133" s="70"/>
      <c r="H133" s="70"/>
      <c r="I133" s="90"/>
      <c r="J133" s="90"/>
      <c r="K133" s="90"/>
      <c r="L133" s="90"/>
      <c r="M133" s="90"/>
      <c r="N133" s="90"/>
      <c r="O133" s="90"/>
      <c r="P133" s="90"/>
      <c r="Q133" s="109"/>
      <c r="R133" s="90"/>
      <c r="S133" s="90"/>
      <c r="T133" s="90"/>
      <c r="U133" s="90"/>
      <c r="V133" s="90"/>
      <c r="W133" s="90"/>
      <c r="X133" s="90"/>
      <c r="Y133" s="90"/>
      <c r="Z133" s="70"/>
    </row>
    <row r="134" spans="1:26" ht="15.75" hidden="1" customHeight="1" x14ac:dyDescent="0.15">
      <c r="A134" s="46"/>
      <c r="B134" s="46"/>
      <c r="C134" s="70"/>
      <c r="D134" s="70"/>
      <c r="E134" s="70"/>
      <c r="F134" s="70"/>
      <c r="G134" s="70"/>
      <c r="H134" s="70"/>
      <c r="I134" s="90"/>
      <c r="J134" s="90"/>
      <c r="K134" s="90"/>
      <c r="L134" s="90"/>
      <c r="M134" s="90"/>
      <c r="N134" s="90"/>
      <c r="O134" s="90"/>
      <c r="P134" s="90"/>
      <c r="Q134" s="109"/>
      <c r="R134" s="90"/>
      <c r="S134" s="90"/>
      <c r="T134" s="90"/>
      <c r="U134" s="90"/>
      <c r="V134" s="90"/>
      <c r="W134" s="90"/>
      <c r="X134" s="90"/>
      <c r="Y134" s="90"/>
      <c r="Z134" s="70"/>
    </row>
    <row r="135" spans="1:26" ht="15.75" hidden="1" customHeight="1" x14ac:dyDescent="0.15">
      <c r="A135" s="46"/>
      <c r="B135" s="46"/>
      <c r="C135" s="70"/>
      <c r="D135" s="70"/>
      <c r="E135" s="70"/>
      <c r="F135" s="70"/>
      <c r="G135" s="70"/>
      <c r="H135" s="70"/>
      <c r="I135" s="90"/>
      <c r="J135" s="90"/>
      <c r="K135" s="90"/>
      <c r="L135" s="90"/>
      <c r="M135" s="90"/>
      <c r="N135" s="90"/>
      <c r="O135" s="90"/>
      <c r="P135" s="90"/>
      <c r="Q135" s="109"/>
      <c r="R135" s="90"/>
      <c r="S135" s="90"/>
      <c r="T135" s="90"/>
      <c r="U135" s="90"/>
      <c r="V135" s="90"/>
      <c r="W135" s="90"/>
      <c r="X135" s="90"/>
      <c r="Y135" s="90"/>
      <c r="Z135" s="70"/>
    </row>
    <row r="136" spans="1:26" ht="15.75" hidden="1" customHeight="1" x14ac:dyDescent="0.15">
      <c r="A136" s="46"/>
      <c r="B136" s="46"/>
      <c r="C136" s="70"/>
      <c r="D136" s="70"/>
      <c r="E136" s="70"/>
      <c r="F136" s="70"/>
      <c r="G136" s="70"/>
      <c r="H136" s="70"/>
      <c r="I136" s="90"/>
      <c r="J136" s="90"/>
      <c r="K136" s="90"/>
      <c r="L136" s="90"/>
      <c r="M136" s="90"/>
      <c r="N136" s="90"/>
      <c r="O136" s="90"/>
      <c r="P136" s="90"/>
      <c r="Q136" s="109"/>
      <c r="R136" s="90"/>
      <c r="S136" s="90"/>
      <c r="T136" s="90"/>
      <c r="U136" s="90"/>
      <c r="V136" s="90"/>
      <c r="W136" s="90"/>
      <c r="X136" s="90"/>
      <c r="Y136" s="90"/>
      <c r="Z136" s="70"/>
    </row>
    <row r="137" spans="1:26" ht="15.75" hidden="1" customHeight="1" x14ac:dyDescent="0.15">
      <c r="A137" s="46"/>
      <c r="B137" s="46"/>
      <c r="C137" s="70"/>
      <c r="D137" s="70"/>
      <c r="E137" s="70"/>
      <c r="F137" s="70"/>
      <c r="G137" s="70"/>
      <c r="H137" s="70"/>
      <c r="I137" s="90"/>
      <c r="J137" s="90"/>
      <c r="K137" s="90"/>
      <c r="L137" s="90"/>
      <c r="M137" s="90"/>
      <c r="N137" s="90"/>
      <c r="O137" s="90"/>
      <c r="P137" s="90"/>
      <c r="Q137" s="109"/>
      <c r="R137" s="90"/>
      <c r="S137" s="90"/>
      <c r="T137" s="90"/>
      <c r="U137" s="90"/>
      <c r="V137" s="90"/>
      <c r="W137" s="90"/>
      <c r="X137" s="90"/>
      <c r="Y137" s="90"/>
      <c r="Z137" s="70"/>
    </row>
    <row r="138" spans="1:26" ht="15.75" hidden="1" customHeight="1" x14ac:dyDescent="0.15">
      <c r="A138" s="46"/>
      <c r="B138" s="46"/>
      <c r="C138" s="70"/>
      <c r="D138" s="70"/>
      <c r="E138" s="70"/>
      <c r="F138" s="70"/>
      <c r="G138" s="70"/>
      <c r="H138" s="70"/>
      <c r="I138" s="90"/>
      <c r="J138" s="90"/>
      <c r="K138" s="90"/>
      <c r="L138" s="90"/>
      <c r="M138" s="90"/>
      <c r="N138" s="90"/>
      <c r="O138" s="90"/>
      <c r="P138" s="90"/>
      <c r="Q138" s="109"/>
      <c r="R138" s="90"/>
      <c r="S138" s="90"/>
      <c r="T138" s="90"/>
      <c r="U138" s="90"/>
      <c r="V138" s="90"/>
      <c r="W138" s="90"/>
      <c r="X138" s="90"/>
      <c r="Y138" s="90"/>
      <c r="Z138" s="70"/>
    </row>
    <row r="139" spans="1:26" ht="15.75" hidden="1" customHeight="1" x14ac:dyDescent="0.15">
      <c r="A139" s="46"/>
      <c r="B139" s="46"/>
      <c r="C139" s="70"/>
      <c r="D139" s="70"/>
      <c r="E139" s="70"/>
      <c r="F139" s="70"/>
      <c r="G139" s="70"/>
      <c r="H139" s="70"/>
      <c r="I139" s="90"/>
      <c r="J139" s="90"/>
      <c r="K139" s="90"/>
      <c r="L139" s="90"/>
      <c r="M139" s="90"/>
      <c r="N139" s="90"/>
      <c r="O139" s="90"/>
      <c r="P139" s="90"/>
      <c r="Q139" s="109"/>
      <c r="R139" s="90"/>
      <c r="S139" s="90"/>
      <c r="T139" s="90"/>
      <c r="U139" s="90"/>
      <c r="V139" s="90"/>
      <c r="W139" s="90"/>
      <c r="X139" s="90"/>
      <c r="Y139" s="90"/>
      <c r="Z139" s="70"/>
    </row>
    <row r="140" spans="1:26" ht="15.75" hidden="1" customHeight="1" x14ac:dyDescent="0.15">
      <c r="A140" s="46"/>
      <c r="B140" s="46"/>
      <c r="C140" s="70"/>
      <c r="D140" s="70"/>
      <c r="E140" s="70"/>
      <c r="F140" s="70"/>
      <c r="G140" s="70"/>
      <c r="H140" s="70"/>
      <c r="I140" s="90"/>
      <c r="J140" s="90"/>
      <c r="K140" s="90"/>
      <c r="L140" s="90"/>
      <c r="M140" s="90"/>
      <c r="N140" s="90"/>
      <c r="O140" s="90"/>
      <c r="P140" s="90"/>
      <c r="Q140" s="109"/>
      <c r="R140" s="90"/>
      <c r="S140" s="90"/>
      <c r="T140" s="90"/>
      <c r="U140" s="90"/>
      <c r="V140" s="90"/>
      <c r="W140" s="90"/>
      <c r="X140" s="90"/>
      <c r="Y140" s="90"/>
      <c r="Z140" s="70"/>
    </row>
    <row r="141" spans="1:26" ht="15.75" hidden="1" customHeight="1" x14ac:dyDescent="0.15">
      <c r="A141" s="46"/>
      <c r="B141" s="46"/>
      <c r="C141" s="70"/>
      <c r="D141" s="70"/>
      <c r="E141" s="70"/>
      <c r="F141" s="70"/>
      <c r="G141" s="70"/>
      <c r="H141" s="70"/>
      <c r="I141" s="90"/>
      <c r="J141" s="90"/>
      <c r="K141" s="90"/>
      <c r="L141" s="90"/>
      <c r="M141" s="90"/>
      <c r="N141" s="90"/>
      <c r="O141" s="90"/>
      <c r="P141" s="90"/>
      <c r="Q141" s="109"/>
      <c r="R141" s="90"/>
      <c r="S141" s="90"/>
      <c r="T141" s="90"/>
      <c r="U141" s="90"/>
      <c r="V141" s="90"/>
      <c r="W141" s="90"/>
      <c r="X141" s="90"/>
      <c r="Y141" s="90"/>
      <c r="Z141" s="70"/>
    </row>
    <row r="142" spans="1:26" ht="15.75" hidden="1" customHeight="1" x14ac:dyDescent="0.15">
      <c r="A142" s="46"/>
      <c r="B142" s="46"/>
      <c r="C142" s="70"/>
      <c r="D142" s="70"/>
      <c r="E142" s="70"/>
      <c r="F142" s="70"/>
      <c r="G142" s="70"/>
      <c r="H142" s="70"/>
      <c r="I142" s="90"/>
      <c r="J142" s="90"/>
      <c r="K142" s="90"/>
      <c r="L142" s="90"/>
      <c r="M142" s="90"/>
      <c r="N142" s="90"/>
      <c r="O142" s="90"/>
      <c r="P142" s="90"/>
      <c r="Q142" s="109"/>
      <c r="R142" s="90"/>
      <c r="S142" s="90"/>
      <c r="T142" s="90"/>
      <c r="U142" s="90"/>
      <c r="V142" s="90"/>
      <c r="W142" s="90"/>
      <c r="X142" s="90"/>
      <c r="Y142" s="90"/>
      <c r="Z142" s="70"/>
    </row>
    <row r="143" spans="1:26" ht="15.75" hidden="1" customHeight="1" x14ac:dyDescent="0.15">
      <c r="A143" s="46"/>
      <c r="B143" s="46"/>
      <c r="C143" s="70"/>
      <c r="D143" s="70"/>
      <c r="E143" s="70"/>
      <c r="F143" s="70"/>
      <c r="G143" s="70"/>
      <c r="H143" s="70"/>
      <c r="I143" s="90"/>
      <c r="J143" s="90"/>
      <c r="K143" s="90"/>
      <c r="L143" s="90"/>
      <c r="M143" s="90"/>
      <c r="N143" s="90"/>
      <c r="O143" s="90"/>
      <c r="P143" s="90"/>
      <c r="Q143" s="109"/>
      <c r="R143" s="90"/>
      <c r="S143" s="90"/>
      <c r="T143" s="90"/>
      <c r="U143" s="90"/>
      <c r="V143" s="90"/>
      <c r="W143" s="90"/>
      <c r="X143" s="90"/>
      <c r="Y143" s="90"/>
      <c r="Z143" s="70"/>
    </row>
    <row r="144" spans="1:26" ht="15.75" hidden="1" customHeight="1" x14ac:dyDescent="0.15">
      <c r="A144" s="46"/>
      <c r="B144" s="46"/>
      <c r="C144" s="70"/>
      <c r="D144" s="70"/>
      <c r="E144" s="70"/>
      <c r="F144" s="70"/>
      <c r="G144" s="70"/>
      <c r="H144" s="70"/>
      <c r="I144" s="90"/>
      <c r="J144" s="90"/>
      <c r="K144" s="90"/>
      <c r="L144" s="90"/>
      <c r="M144" s="90"/>
      <c r="N144" s="90"/>
      <c r="O144" s="90"/>
      <c r="P144" s="90"/>
      <c r="Q144" s="109"/>
      <c r="R144" s="90"/>
      <c r="S144" s="90"/>
      <c r="T144" s="90"/>
      <c r="U144" s="90"/>
      <c r="V144" s="90"/>
      <c r="W144" s="90"/>
      <c r="X144" s="90"/>
      <c r="Y144" s="90"/>
      <c r="Z144" s="70"/>
    </row>
    <row r="145" spans="1:26" ht="15.75" hidden="1" customHeight="1" x14ac:dyDescent="0.15">
      <c r="A145" s="46"/>
      <c r="B145" s="46"/>
      <c r="C145" s="70"/>
      <c r="D145" s="70"/>
      <c r="E145" s="70"/>
      <c r="F145" s="70"/>
      <c r="G145" s="70"/>
      <c r="H145" s="70"/>
      <c r="I145" s="90"/>
      <c r="J145" s="90"/>
      <c r="K145" s="90"/>
      <c r="L145" s="90"/>
      <c r="M145" s="90"/>
      <c r="N145" s="90"/>
      <c r="O145" s="90"/>
      <c r="P145" s="90"/>
      <c r="Q145" s="109"/>
      <c r="R145" s="90"/>
      <c r="S145" s="90"/>
      <c r="T145" s="90"/>
      <c r="U145" s="90"/>
      <c r="V145" s="90"/>
      <c r="W145" s="90"/>
      <c r="X145" s="90"/>
      <c r="Y145" s="90"/>
      <c r="Z145" s="70"/>
    </row>
    <row r="146" spans="1:26" ht="15.75" hidden="1" customHeight="1" x14ac:dyDescent="0.15">
      <c r="A146" s="46"/>
      <c r="B146" s="46"/>
      <c r="C146" s="70"/>
      <c r="D146" s="70"/>
      <c r="E146" s="70"/>
      <c r="F146" s="70"/>
      <c r="G146" s="70"/>
      <c r="H146" s="70"/>
      <c r="I146" s="90"/>
      <c r="J146" s="90"/>
      <c r="K146" s="90"/>
      <c r="L146" s="90"/>
      <c r="M146" s="90"/>
      <c r="N146" s="90"/>
      <c r="O146" s="90"/>
      <c r="P146" s="90"/>
      <c r="Q146" s="109"/>
      <c r="R146" s="90"/>
      <c r="S146" s="90"/>
      <c r="T146" s="90"/>
      <c r="U146" s="90"/>
      <c r="V146" s="90"/>
      <c r="W146" s="90"/>
      <c r="X146" s="90"/>
      <c r="Y146" s="90"/>
      <c r="Z146" s="70"/>
    </row>
    <row r="147" spans="1:26" ht="15.75" hidden="1" customHeight="1" x14ac:dyDescent="0.15">
      <c r="A147" s="46"/>
      <c r="B147" s="46"/>
      <c r="C147" s="70"/>
      <c r="D147" s="70"/>
      <c r="E147" s="70"/>
      <c r="F147" s="70"/>
      <c r="G147" s="70"/>
      <c r="H147" s="70"/>
      <c r="I147" s="90"/>
      <c r="J147" s="90"/>
      <c r="K147" s="90"/>
      <c r="L147" s="90"/>
      <c r="M147" s="90"/>
      <c r="N147" s="90"/>
      <c r="O147" s="90"/>
      <c r="P147" s="90"/>
      <c r="Q147" s="109"/>
      <c r="R147" s="90"/>
      <c r="S147" s="90"/>
      <c r="T147" s="90"/>
      <c r="U147" s="90"/>
      <c r="V147" s="90"/>
      <c r="W147" s="90"/>
      <c r="X147" s="90"/>
      <c r="Y147" s="90"/>
      <c r="Z147" s="70"/>
    </row>
    <row r="148" spans="1:26" ht="15.75" hidden="1" customHeight="1" x14ac:dyDescent="0.15">
      <c r="A148" s="46"/>
      <c r="B148" s="46"/>
      <c r="C148" s="70"/>
      <c r="D148" s="70"/>
      <c r="E148" s="70"/>
      <c r="F148" s="70"/>
      <c r="G148" s="70"/>
      <c r="H148" s="70"/>
      <c r="I148" s="90"/>
      <c r="J148" s="90"/>
      <c r="K148" s="90"/>
      <c r="L148" s="90"/>
      <c r="M148" s="90"/>
      <c r="N148" s="90"/>
      <c r="O148" s="90"/>
      <c r="P148" s="90"/>
      <c r="Q148" s="109"/>
      <c r="R148" s="90"/>
      <c r="S148" s="90"/>
      <c r="T148" s="90"/>
      <c r="U148" s="90"/>
      <c r="V148" s="90"/>
      <c r="W148" s="90"/>
      <c r="X148" s="90"/>
      <c r="Y148" s="90"/>
      <c r="Z148" s="70"/>
    </row>
    <row r="149" spans="1:26" ht="20.100000000000001" customHeight="1" x14ac:dyDescent="0.15">
      <c r="A149" s="46"/>
      <c r="B149" s="46"/>
      <c r="C149" s="70"/>
      <c r="D149" s="70"/>
      <c r="E149" s="70"/>
      <c r="F149" s="70"/>
      <c r="G149" s="70"/>
      <c r="H149" s="70"/>
      <c r="I149" s="90"/>
      <c r="J149" s="70"/>
      <c r="K149" s="70"/>
      <c r="L149" s="70"/>
      <c r="M149" s="70"/>
      <c r="N149" s="70"/>
      <c r="O149" s="70"/>
      <c r="P149" s="70"/>
      <c r="Q149" s="110"/>
      <c r="R149" s="70"/>
      <c r="S149" s="70"/>
      <c r="T149" s="70"/>
      <c r="U149" s="70"/>
      <c r="V149" s="70"/>
      <c r="W149" s="70"/>
      <c r="X149" s="70"/>
      <c r="Y149" s="70"/>
      <c r="Z149" s="70"/>
    </row>
    <row r="150" spans="1:26" ht="20.100000000000001" customHeight="1" x14ac:dyDescent="0.15">
      <c r="A150" s="46"/>
      <c r="B150" s="46"/>
      <c r="C150" s="57" t="s">
        <v>136</v>
      </c>
      <c r="D150" s="58"/>
      <c r="E150" s="58"/>
      <c r="F150" s="58"/>
      <c r="G150" s="58"/>
      <c r="H150" s="59"/>
      <c r="I150" s="91"/>
      <c r="K150" s="91"/>
    </row>
    <row r="151" spans="1:26" ht="20.100000000000001" customHeight="1" x14ac:dyDescent="0.15">
      <c r="A151" s="46"/>
      <c r="B151" s="46"/>
      <c r="C151" s="60"/>
      <c r="D151" s="61"/>
      <c r="E151" s="61"/>
      <c r="F151" s="61"/>
      <c r="G151" s="61"/>
      <c r="H151" s="61"/>
      <c r="I151" s="62"/>
      <c r="J151" s="62"/>
      <c r="K151" s="62"/>
      <c r="L151" s="62"/>
      <c r="M151" s="62"/>
      <c r="N151" s="62"/>
      <c r="O151" s="62"/>
      <c r="P151" s="62"/>
      <c r="Q151" s="62"/>
      <c r="R151" s="62"/>
      <c r="S151" s="62"/>
      <c r="T151" s="62"/>
      <c r="U151" s="62"/>
      <c r="V151" s="62"/>
      <c r="W151" s="62"/>
      <c r="X151" s="62"/>
      <c r="Y151" s="62"/>
      <c r="Z151" s="63"/>
    </row>
    <row r="152" spans="1:26" ht="20.100000000000001" customHeight="1" x14ac:dyDescent="0.15">
      <c r="A152" s="46"/>
      <c r="B152" s="46"/>
      <c r="C152" s="60"/>
      <c r="D152" s="111" t="s">
        <v>69</v>
      </c>
      <c r="E152" s="92"/>
      <c r="F152" s="92"/>
      <c r="G152" s="92"/>
      <c r="H152" s="92"/>
      <c r="I152" s="92"/>
      <c r="J152" s="92"/>
      <c r="K152" s="92"/>
      <c r="L152" s="92"/>
      <c r="M152" s="92"/>
      <c r="N152" s="92"/>
      <c r="O152" s="92"/>
      <c r="P152" s="92"/>
      <c r="Q152" s="92"/>
      <c r="R152" s="92"/>
      <c r="S152" s="92"/>
      <c r="T152" s="92"/>
      <c r="U152" s="92"/>
      <c r="V152" s="92"/>
      <c r="W152" s="92"/>
      <c r="X152" s="71"/>
      <c r="Y152" s="70"/>
      <c r="Z152" s="69"/>
    </row>
    <row r="153" spans="1:26" ht="20.100000000000001" customHeight="1" x14ac:dyDescent="0.15">
      <c r="A153" s="46">
        <f>IFERROR(IF(AND($I153&lt;&gt;"しない", $I153&lt;&gt;"する"),1001,0),3)</f>
        <v>0</v>
      </c>
      <c r="B153" s="46"/>
      <c r="C153" s="64"/>
      <c r="D153" s="65">
        <v>1</v>
      </c>
      <c r="E153" s="70" t="s">
        <v>70</v>
      </c>
      <c r="F153" s="70"/>
      <c r="G153" s="70"/>
      <c r="H153" s="70"/>
      <c r="I153" s="16" t="s">
        <v>163</v>
      </c>
      <c r="J153" s="16"/>
      <c r="K153" s="16"/>
      <c r="L153" s="16"/>
      <c r="M153" s="16"/>
      <c r="N153" s="70"/>
      <c r="O153" s="70"/>
      <c r="P153" s="70"/>
      <c r="Q153" s="70"/>
      <c r="R153" s="70"/>
      <c r="S153" s="70"/>
      <c r="T153" s="70"/>
      <c r="U153" s="70"/>
      <c r="Z153" s="112"/>
    </row>
    <row r="154" spans="1:26" ht="20.100000000000001" customHeight="1" x14ac:dyDescent="0.15">
      <c r="A154" s="46"/>
      <c r="B154" s="46"/>
      <c r="C154" s="73"/>
      <c r="D154" s="70"/>
      <c r="E154" s="70"/>
      <c r="F154" s="70"/>
      <c r="G154" s="70"/>
      <c r="H154" s="70"/>
      <c r="I154" s="113"/>
      <c r="J154" s="72" t="s">
        <v>71</v>
      </c>
      <c r="K154" s="72"/>
      <c r="L154" s="72"/>
      <c r="M154" s="72"/>
      <c r="N154" s="72"/>
      <c r="O154" s="72"/>
      <c r="P154" s="72"/>
      <c r="Q154" s="72"/>
      <c r="R154" s="72"/>
      <c r="S154" s="72"/>
      <c r="T154" s="72"/>
      <c r="U154" s="70"/>
      <c r="Z154" s="112"/>
    </row>
    <row r="155" spans="1:26" ht="20.100000000000001" customHeight="1" x14ac:dyDescent="0.15">
      <c r="A155" s="46">
        <f>IFERROR(IF(AND($I153="する",OR(TRIM($I155)="", NOT(OR(IFERROR(SEARCH(" ",$I155),0)&gt;0, IFERROR(SEARCH("　",$I155),0)&gt;0)))),1001,0),3)</f>
        <v>0</v>
      </c>
      <c r="B155" s="46"/>
      <c r="C155" s="64"/>
      <c r="D155" s="65">
        <v>2</v>
      </c>
      <c r="E155" s="41" t="s">
        <v>147</v>
      </c>
      <c r="I155" s="16"/>
      <c r="J155" s="16"/>
      <c r="K155" s="16"/>
      <c r="L155" s="16"/>
      <c r="M155" s="16"/>
      <c r="N155" s="16"/>
      <c r="O155" s="16"/>
      <c r="P155" s="16"/>
      <c r="Q155" s="16"/>
      <c r="R155" s="16"/>
      <c r="S155" s="16"/>
      <c r="T155" s="16"/>
      <c r="U155" s="16"/>
      <c r="V155" s="16"/>
      <c r="W155" s="16"/>
      <c r="X155" s="16"/>
      <c r="Y155" s="16"/>
      <c r="Z155" s="69"/>
    </row>
    <row r="156" spans="1:26" ht="20.100000000000001" customHeight="1" x14ac:dyDescent="0.15">
      <c r="A156" s="46"/>
      <c r="B156" s="46"/>
      <c r="C156" s="64"/>
      <c r="D156" s="65"/>
      <c r="E156" s="70"/>
      <c r="F156" s="70"/>
      <c r="G156" s="70"/>
      <c r="H156" s="70"/>
      <c r="I156" s="76"/>
      <c r="J156" s="72" t="s">
        <v>139</v>
      </c>
      <c r="K156" s="72"/>
      <c r="L156" s="72"/>
      <c r="M156" s="72"/>
      <c r="N156" s="72"/>
      <c r="O156" s="72"/>
      <c r="P156" s="72"/>
      <c r="Q156" s="72"/>
      <c r="R156" s="72"/>
      <c r="S156" s="72"/>
      <c r="T156" s="72"/>
      <c r="U156" s="72"/>
      <c r="V156" s="72"/>
      <c r="W156" s="72"/>
      <c r="X156" s="72"/>
      <c r="Y156" s="72"/>
      <c r="Z156" s="69"/>
    </row>
    <row r="157" spans="1:26" ht="20.100000000000001" customHeight="1" x14ac:dyDescent="0.15">
      <c r="A157" s="46">
        <f>IFERROR(IF(AND($I153="する",OR(TRIM($I157)="", NOT(OR(IFERROR(SEARCH(" ",$I157),0)&gt;0, IFERROR(SEARCH("　",$I157),0)&gt;0)))),1001,0),3)</f>
        <v>0</v>
      </c>
      <c r="B157" s="46"/>
      <c r="C157" s="64"/>
      <c r="D157" s="65">
        <v>3</v>
      </c>
      <c r="E157" s="41" t="s">
        <v>148</v>
      </c>
      <c r="I157" s="16"/>
      <c r="J157" s="16"/>
      <c r="K157" s="16"/>
      <c r="L157" s="16"/>
      <c r="M157" s="16"/>
      <c r="N157" s="16"/>
      <c r="O157" s="16"/>
      <c r="P157" s="16"/>
      <c r="Q157" s="16"/>
      <c r="R157" s="16"/>
      <c r="S157" s="16"/>
      <c r="T157" s="16"/>
      <c r="U157" s="16"/>
      <c r="V157" s="16"/>
      <c r="W157" s="16"/>
      <c r="X157" s="16"/>
      <c r="Y157" s="16"/>
      <c r="Z157" s="69"/>
    </row>
    <row r="158" spans="1:26" ht="20.100000000000001" customHeight="1" x14ac:dyDescent="0.15">
      <c r="A158" s="46"/>
      <c r="B158" s="46"/>
      <c r="C158" s="73"/>
      <c r="D158" s="70"/>
      <c r="E158" s="70"/>
      <c r="F158" s="70"/>
      <c r="G158" s="70"/>
      <c r="H158" s="70"/>
      <c r="I158" s="76"/>
      <c r="J158" s="72" t="s">
        <v>5</v>
      </c>
      <c r="K158" s="72"/>
      <c r="L158" s="72"/>
      <c r="M158" s="72"/>
      <c r="N158" s="72"/>
      <c r="O158" s="72"/>
      <c r="P158" s="72"/>
      <c r="Q158" s="72"/>
      <c r="R158" s="72"/>
      <c r="S158" s="72"/>
      <c r="T158" s="72"/>
      <c r="U158" s="72"/>
      <c r="V158" s="72"/>
      <c r="W158" s="72"/>
      <c r="X158" s="72"/>
      <c r="Y158" s="72"/>
      <c r="Z158" s="69"/>
    </row>
    <row r="159" spans="1:26" ht="20.100000000000001" customHeight="1" x14ac:dyDescent="0.15">
      <c r="A159" s="46">
        <f>IFERROR(IF(AND($I153="する",OR(TRIM($I159)="", LEN($I159)&lt;&gt;8, NOT(ISNUMBER(VALUE($I159))), IFERROR(SEARCH("-", $I159),0)&gt;0)),1001,0),3)</f>
        <v>0</v>
      </c>
      <c r="B159" s="46"/>
      <c r="C159" s="64"/>
      <c r="D159" s="65">
        <v>4</v>
      </c>
      <c r="E159" s="41" t="s">
        <v>101</v>
      </c>
      <c r="I159" s="16"/>
      <c r="J159" s="16"/>
      <c r="K159" s="16"/>
      <c r="L159" s="16"/>
      <c r="M159" s="16"/>
      <c r="N159" s="70"/>
      <c r="O159" s="70"/>
      <c r="P159" s="70"/>
      <c r="Q159" s="70"/>
      <c r="R159" s="70"/>
      <c r="S159" s="70"/>
      <c r="T159" s="70"/>
      <c r="U159" s="70"/>
      <c r="V159" s="70"/>
      <c r="W159" s="70"/>
      <c r="X159" s="70"/>
      <c r="Y159" s="70"/>
      <c r="Z159" s="69"/>
    </row>
    <row r="160" spans="1:26" ht="20.100000000000001" customHeight="1" x14ac:dyDescent="0.15">
      <c r="A160" s="46"/>
      <c r="B160" s="46"/>
      <c r="C160" s="73"/>
      <c r="D160" s="70"/>
      <c r="E160" s="70"/>
      <c r="F160" s="70"/>
      <c r="G160" s="70"/>
      <c r="H160" s="70"/>
      <c r="I160" s="67"/>
      <c r="J160" s="72" t="s">
        <v>152</v>
      </c>
      <c r="K160" s="71"/>
      <c r="L160" s="71"/>
      <c r="M160" s="71"/>
      <c r="N160" s="71"/>
      <c r="O160" s="71"/>
      <c r="P160" s="71"/>
      <c r="Q160" s="71"/>
      <c r="R160" s="71"/>
      <c r="S160" s="71"/>
      <c r="T160" s="71"/>
      <c r="U160" s="71"/>
      <c r="V160" s="71"/>
      <c r="W160" s="71"/>
      <c r="X160" s="71"/>
      <c r="Y160" s="71"/>
      <c r="Z160" s="69"/>
    </row>
    <row r="161" spans="1:27" ht="20.100000000000001" customHeight="1" x14ac:dyDescent="0.15">
      <c r="A161" s="46">
        <f>IFERROR(IF(AND($I153="する",TRIM($I161)=""),1001,0),3)</f>
        <v>0</v>
      </c>
      <c r="B161" s="46"/>
      <c r="C161" s="64"/>
      <c r="D161" s="65">
        <v>5</v>
      </c>
      <c r="E161" s="41" t="s">
        <v>0</v>
      </c>
      <c r="I161" s="17"/>
      <c r="J161" s="17"/>
      <c r="K161" s="17"/>
      <c r="L161" s="17"/>
      <c r="M161" s="17"/>
      <c r="N161" s="70"/>
      <c r="O161" s="70"/>
      <c r="P161" s="70"/>
      <c r="Q161" s="70"/>
      <c r="R161" s="70"/>
      <c r="S161" s="70"/>
      <c r="T161" s="70"/>
      <c r="U161" s="70"/>
      <c r="V161" s="70"/>
      <c r="W161" s="70"/>
      <c r="X161" s="70"/>
      <c r="Y161" s="70"/>
      <c r="Z161" s="69"/>
    </row>
    <row r="162" spans="1:27" ht="20.100000000000001" customHeight="1" x14ac:dyDescent="0.15">
      <c r="A162" s="46"/>
      <c r="B162" s="46"/>
      <c r="C162" s="64"/>
      <c r="D162" s="65"/>
      <c r="E162" s="70"/>
      <c r="F162" s="70"/>
      <c r="G162" s="70"/>
      <c r="H162" s="70"/>
      <c r="I162" s="67"/>
      <c r="J162" s="72" t="s">
        <v>161</v>
      </c>
      <c r="K162" s="71"/>
      <c r="L162" s="71"/>
      <c r="M162" s="71"/>
      <c r="N162" s="71"/>
      <c r="O162" s="71"/>
      <c r="P162" s="71"/>
      <c r="Q162" s="71"/>
      <c r="R162" s="71"/>
      <c r="S162" s="71"/>
      <c r="T162" s="71"/>
      <c r="U162" s="71"/>
      <c r="V162" s="71"/>
      <c r="W162" s="71"/>
      <c r="X162" s="71"/>
      <c r="Y162" s="71"/>
      <c r="Z162" s="69"/>
    </row>
    <row r="163" spans="1:27" ht="20.100000000000001" customHeight="1" x14ac:dyDescent="0.15">
      <c r="A163" s="46">
        <f>IFERROR(IF(AND($I153="する",AND($I163&lt;&gt;"", OR(ISERROR(FIND("@"&amp;LEFT($I163,3)&amp;"@", 都道府県3))=FALSE, ISERROR(FIND("@"&amp;LEFT($I163,4)&amp;"@",都道府県4))=FALSE))=FALSE),1001,0),3)</f>
        <v>0</v>
      </c>
      <c r="B163" s="46"/>
      <c r="C163" s="64"/>
      <c r="D163" s="65">
        <v>6</v>
      </c>
      <c r="E163" s="41" t="s">
        <v>107</v>
      </c>
      <c r="I163" s="22"/>
      <c r="J163" s="22"/>
      <c r="K163" s="22"/>
      <c r="L163" s="22"/>
      <c r="M163" s="22"/>
      <c r="N163" s="22"/>
      <c r="O163" s="22"/>
      <c r="P163" s="22"/>
      <c r="Q163" s="22"/>
      <c r="R163" s="22"/>
      <c r="S163" s="22"/>
      <c r="T163" s="22"/>
      <c r="U163" s="22"/>
      <c r="V163" s="22"/>
      <c r="W163" s="22"/>
      <c r="X163" s="22"/>
      <c r="Y163" s="22"/>
      <c r="Z163" s="69"/>
    </row>
    <row r="164" spans="1:27" ht="20.100000000000001" customHeight="1" x14ac:dyDescent="0.15">
      <c r="A164" s="46"/>
      <c r="B164" s="46"/>
      <c r="C164" s="64"/>
      <c r="D164" s="65"/>
      <c r="E164" s="70"/>
      <c r="F164" s="70"/>
      <c r="G164" s="70"/>
      <c r="H164" s="70"/>
      <c r="I164" s="67"/>
      <c r="J164" s="72" t="s">
        <v>8</v>
      </c>
      <c r="K164" s="71"/>
      <c r="L164" s="71"/>
      <c r="M164" s="71"/>
      <c r="N164" s="71"/>
      <c r="O164" s="71"/>
      <c r="P164" s="71"/>
      <c r="Q164" s="71"/>
      <c r="R164" s="71"/>
      <c r="S164" s="71"/>
      <c r="T164" s="71"/>
      <c r="U164" s="71"/>
      <c r="V164" s="71"/>
      <c r="W164" s="71"/>
      <c r="X164" s="71"/>
      <c r="Y164" s="71"/>
      <c r="Z164" s="69"/>
    </row>
    <row r="165" spans="1:27" ht="20.100000000000001" customHeight="1" x14ac:dyDescent="0.15">
      <c r="A165" s="46">
        <f>IFERROR(IF(AND($I153="する",NOT(AND(TRIM($I165)&lt;&gt;"",ISNUMBER(VALUE(SUBSTITUTE($I165,"-",""))),IFERROR(SEARCH("-",$I165),0)&gt;0))),1001,0),3)</f>
        <v>0</v>
      </c>
      <c r="B165" s="46"/>
      <c r="C165" s="64"/>
      <c r="D165" s="65">
        <v>7</v>
      </c>
      <c r="E165" s="41" t="s">
        <v>3</v>
      </c>
      <c r="I165" s="16"/>
      <c r="J165" s="16"/>
      <c r="K165" s="16"/>
      <c r="L165" s="16"/>
      <c r="M165" s="16"/>
      <c r="Y165" s="71"/>
      <c r="Z165" s="69"/>
    </row>
    <row r="166" spans="1:27" ht="20.100000000000001" customHeight="1" x14ac:dyDescent="0.15">
      <c r="A166" s="46"/>
      <c r="B166" s="46"/>
      <c r="C166" s="73"/>
      <c r="D166" s="70"/>
      <c r="E166" s="70"/>
      <c r="F166" s="70"/>
      <c r="G166" s="70"/>
      <c r="H166" s="70"/>
      <c r="I166" s="67"/>
      <c r="J166" s="72" t="s">
        <v>140</v>
      </c>
      <c r="K166" s="71"/>
      <c r="L166" s="71"/>
      <c r="M166" s="71"/>
      <c r="N166" s="71"/>
      <c r="O166" s="71"/>
      <c r="P166" s="71"/>
      <c r="Q166" s="71"/>
      <c r="R166" s="71"/>
      <c r="S166" s="71"/>
      <c r="T166" s="71"/>
      <c r="U166" s="71"/>
      <c r="V166" s="71"/>
      <c r="W166" s="71"/>
      <c r="X166" s="71"/>
      <c r="Y166" s="71"/>
      <c r="Z166" s="69"/>
    </row>
    <row r="167" spans="1:27" ht="20.100000000000001" customHeight="1" x14ac:dyDescent="0.15">
      <c r="A167" s="46">
        <f>IFERROR(IF(AND($I153="する",AND(TRIM($I167)&lt;&gt;"",NOT(AND(ISNUMBER(VALUE(SUBSTITUTE($I167,"-",""))),IFERROR(SEARCH("-",$I167),0)&gt;0)))),1001,0),3)</f>
        <v>0</v>
      </c>
      <c r="B167" s="46"/>
      <c r="C167" s="64"/>
      <c r="D167" s="65">
        <v>8</v>
      </c>
      <c r="E167" s="41" t="s">
        <v>4</v>
      </c>
      <c r="I167" s="16"/>
      <c r="J167" s="16"/>
      <c r="K167" s="16"/>
      <c r="L167" s="16"/>
      <c r="M167" s="16"/>
      <c r="N167" s="71"/>
      <c r="O167" s="71"/>
      <c r="P167" s="71"/>
      <c r="Q167" s="71"/>
      <c r="R167" s="71"/>
      <c r="S167" s="71"/>
      <c r="T167" s="71"/>
      <c r="U167" s="71"/>
      <c r="V167" s="71"/>
      <c r="W167" s="71"/>
      <c r="X167" s="71"/>
      <c r="Y167" s="71"/>
      <c r="Z167" s="69"/>
    </row>
    <row r="168" spans="1:27" ht="20.100000000000001" customHeight="1" x14ac:dyDescent="0.15">
      <c r="A168" s="46"/>
      <c r="B168" s="46"/>
      <c r="C168" s="73"/>
      <c r="D168" s="70"/>
      <c r="E168" s="70"/>
      <c r="F168" s="70"/>
      <c r="G168" s="70"/>
      <c r="H168" s="70"/>
      <c r="I168" s="67"/>
      <c r="J168" s="72" t="s">
        <v>140</v>
      </c>
      <c r="K168" s="71"/>
      <c r="L168" s="71"/>
      <c r="M168" s="71"/>
      <c r="N168" s="71"/>
      <c r="O168" s="71"/>
      <c r="P168" s="71"/>
      <c r="Q168" s="71"/>
      <c r="R168" s="71"/>
      <c r="S168" s="71"/>
      <c r="T168" s="71"/>
      <c r="U168" s="71"/>
      <c r="V168" s="71"/>
      <c r="W168" s="71"/>
      <c r="X168" s="71"/>
      <c r="Y168" s="71"/>
      <c r="Z168" s="69"/>
    </row>
    <row r="169" spans="1:27" ht="20.100000000000001" customHeight="1" x14ac:dyDescent="0.15">
      <c r="A169" s="46">
        <f>IFERROR(IF(AND($I153="する",AND(TRIM($I169)&lt;&gt;"", NOT(IFERROR(SEARCH("@",$I169),0)&gt;0))),1001,0),3)</f>
        <v>0</v>
      </c>
      <c r="B169" s="46"/>
      <c r="C169" s="64"/>
      <c r="D169" s="65">
        <v>9</v>
      </c>
      <c r="E169" s="41" t="s">
        <v>108</v>
      </c>
      <c r="I169" s="16"/>
      <c r="J169" s="16"/>
      <c r="K169" s="16"/>
      <c r="L169" s="16"/>
      <c r="M169" s="16"/>
      <c r="N169" s="16"/>
      <c r="O169" s="16"/>
      <c r="P169" s="16"/>
      <c r="Q169" s="16"/>
      <c r="R169" s="16"/>
      <c r="S169" s="16"/>
      <c r="T169" s="16"/>
      <c r="U169" s="16"/>
      <c r="V169" s="16"/>
      <c r="W169" s="16"/>
      <c r="X169" s="16"/>
      <c r="Y169" s="16"/>
      <c r="Z169" s="69"/>
    </row>
    <row r="170" spans="1:27" ht="20.100000000000001" customHeight="1" x14ac:dyDescent="0.15">
      <c r="A170" s="46"/>
      <c r="B170" s="46"/>
      <c r="C170" s="73"/>
      <c r="D170" s="70"/>
      <c r="E170" s="70"/>
      <c r="F170" s="70"/>
      <c r="G170" s="70"/>
      <c r="H170" s="70"/>
      <c r="I170" s="67"/>
      <c r="J170" s="78" t="s">
        <v>159</v>
      </c>
      <c r="K170" s="94"/>
      <c r="L170" s="71"/>
      <c r="M170" s="71"/>
      <c r="N170" s="71"/>
      <c r="O170" s="71"/>
      <c r="P170" s="71"/>
      <c r="Q170" s="95"/>
      <c r="R170" s="71"/>
      <c r="S170" s="71"/>
      <c r="T170" s="71"/>
      <c r="U170" s="71"/>
      <c r="V170" s="71"/>
      <c r="W170" s="71"/>
      <c r="X170" s="71"/>
      <c r="Y170" s="71"/>
      <c r="Z170" s="69"/>
    </row>
    <row r="171" spans="1:27" ht="20.100000000000001" customHeight="1" x14ac:dyDescent="0.15">
      <c r="A171" s="46"/>
      <c r="B171" s="46"/>
      <c r="C171" s="84"/>
      <c r="D171" s="85"/>
      <c r="E171" s="85"/>
      <c r="F171" s="85"/>
      <c r="G171" s="85"/>
      <c r="H171" s="85"/>
      <c r="I171" s="86"/>
      <c r="J171" s="86"/>
      <c r="K171" s="87"/>
      <c r="L171" s="86"/>
      <c r="M171" s="86"/>
      <c r="N171" s="86"/>
      <c r="O171" s="86"/>
      <c r="P171" s="86"/>
      <c r="Q171" s="86"/>
      <c r="R171" s="86"/>
      <c r="S171" s="86"/>
      <c r="T171" s="86"/>
      <c r="U171" s="86"/>
      <c r="V171" s="86"/>
      <c r="W171" s="86"/>
      <c r="X171" s="86"/>
      <c r="Y171" s="114"/>
      <c r="Z171" s="88"/>
      <c r="AA171" s="101"/>
    </row>
    <row r="172" spans="1:27" ht="20.100000000000001" customHeight="1" x14ac:dyDescent="0.15">
      <c r="A172" s="46"/>
      <c r="B172" s="46"/>
      <c r="C172" s="70"/>
      <c r="D172" s="70"/>
      <c r="E172" s="70"/>
      <c r="F172" s="70"/>
      <c r="G172" s="70"/>
      <c r="H172" s="70"/>
      <c r="I172" s="90"/>
      <c r="J172" s="90"/>
      <c r="K172" s="90"/>
      <c r="L172" s="90"/>
      <c r="M172" s="90"/>
      <c r="N172" s="90"/>
      <c r="O172" s="90"/>
      <c r="P172" s="90"/>
      <c r="Q172" s="90"/>
      <c r="R172" s="90"/>
      <c r="S172" s="90"/>
      <c r="T172" s="90"/>
      <c r="U172" s="90"/>
      <c r="V172" s="90"/>
      <c r="W172" s="90"/>
      <c r="X172" s="90"/>
      <c r="Y172" s="115"/>
      <c r="Z172" s="70"/>
      <c r="AA172" s="101"/>
    </row>
    <row r="173" spans="1:27" ht="20.100000000000001" customHeight="1" x14ac:dyDescent="0.15">
      <c r="A173" s="46"/>
      <c r="B173" s="46"/>
      <c r="C173" s="70"/>
      <c r="D173" s="70"/>
      <c r="E173" s="70"/>
      <c r="F173" s="70"/>
      <c r="G173" s="70"/>
      <c r="H173" s="70"/>
      <c r="I173" s="70"/>
      <c r="J173" s="90"/>
      <c r="K173" s="100"/>
      <c r="L173" s="70"/>
      <c r="M173" s="70"/>
      <c r="N173" s="70"/>
      <c r="O173" s="70"/>
      <c r="P173" s="70"/>
      <c r="Q173" s="70"/>
      <c r="R173" s="70"/>
      <c r="S173" s="70"/>
      <c r="T173" s="70"/>
      <c r="U173" s="70"/>
      <c r="V173" s="70"/>
      <c r="W173" s="70"/>
      <c r="X173" s="70"/>
      <c r="Y173" s="70"/>
      <c r="Z173" s="70"/>
    </row>
    <row r="174" spans="1:27" ht="20.100000000000001" customHeight="1" x14ac:dyDescent="0.15">
      <c r="A174" s="46"/>
      <c r="B174" s="46"/>
      <c r="C174" s="57" t="s">
        <v>14</v>
      </c>
      <c r="D174" s="58"/>
      <c r="E174" s="58"/>
      <c r="F174" s="58"/>
      <c r="G174" s="58"/>
      <c r="H174" s="59"/>
      <c r="I174" s="116"/>
      <c r="J174" s="117"/>
      <c r="K174" s="117"/>
      <c r="L174" s="117"/>
    </row>
    <row r="175" spans="1:27" ht="20.100000000000001" customHeight="1" x14ac:dyDescent="0.15">
      <c r="A175" s="46"/>
      <c r="B175" s="46"/>
      <c r="C175" s="60"/>
      <c r="D175" s="92"/>
      <c r="E175" s="92"/>
      <c r="F175" s="92"/>
      <c r="G175" s="92"/>
      <c r="H175" s="92"/>
      <c r="I175" s="92"/>
      <c r="J175" s="92"/>
      <c r="K175" s="92"/>
      <c r="L175" s="92"/>
      <c r="M175" s="62"/>
      <c r="N175" s="62"/>
      <c r="O175" s="62"/>
      <c r="P175" s="62"/>
      <c r="Q175" s="118"/>
      <c r="R175" s="62"/>
      <c r="S175" s="62"/>
      <c r="T175" s="62"/>
      <c r="U175" s="62"/>
      <c r="V175" s="62"/>
      <c r="W175" s="62"/>
      <c r="X175" s="62"/>
      <c r="Y175" s="118"/>
      <c r="Z175" s="119"/>
    </row>
    <row r="176" spans="1:27" ht="20.100000000000001" customHeight="1" x14ac:dyDescent="0.15">
      <c r="A176" s="46">
        <f>IFERROR(IF($I176="",1001,0),3)</f>
        <v>1001</v>
      </c>
      <c r="B176" s="46"/>
      <c r="C176" s="60"/>
      <c r="D176" s="65">
        <v>1</v>
      </c>
      <c r="E176" s="70" t="s">
        <v>169</v>
      </c>
      <c r="F176" s="61"/>
      <c r="G176" s="61"/>
      <c r="H176" s="61"/>
      <c r="I176" s="20"/>
      <c r="J176" s="20"/>
      <c r="K176" s="20"/>
      <c r="L176" s="20"/>
      <c r="M176" s="20"/>
      <c r="N176" s="70" t="s">
        <v>170</v>
      </c>
      <c r="O176" s="70"/>
      <c r="P176" s="70"/>
      <c r="Q176" s="70"/>
      <c r="R176" s="70"/>
      <c r="S176" s="70"/>
      <c r="T176" s="70"/>
      <c r="U176" s="70"/>
      <c r="V176" s="70"/>
      <c r="W176" s="70"/>
      <c r="X176" s="70"/>
      <c r="Y176" s="70"/>
      <c r="Z176" s="69"/>
      <c r="AA176" s="73"/>
    </row>
    <row r="177" spans="1:26" ht="20.100000000000001" customHeight="1" x14ac:dyDescent="0.15">
      <c r="A177" s="46"/>
      <c r="B177" s="46"/>
      <c r="C177" s="73"/>
      <c r="D177" s="70"/>
      <c r="E177" s="70"/>
      <c r="F177" s="70"/>
      <c r="G177" s="70"/>
      <c r="H177" s="70"/>
      <c r="I177" s="67"/>
      <c r="J177" s="72" t="s">
        <v>187</v>
      </c>
      <c r="K177" s="72"/>
      <c r="L177" s="72"/>
      <c r="M177" s="72"/>
      <c r="N177" s="72"/>
      <c r="O177" s="72"/>
      <c r="P177" s="72"/>
      <c r="Q177" s="72"/>
      <c r="R177" s="72"/>
      <c r="S177" s="72"/>
      <c r="T177" s="72"/>
      <c r="U177" s="72"/>
      <c r="V177" s="72"/>
      <c r="W177" s="72"/>
      <c r="X177" s="72"/>
      <c r="Y177" s="72"/>
      <c r="Z177" s="69"/>
    </row>
    <row r="178" spans="1:26" ht="20.100000000000001" customHeight="1" x14ac:dyDescent="0.15">
      <c r="A178" s="46">
        <f>IFERROR(IF($I178="",1001,0),3)</f>
        <v>1001</v>
      </c>
      <c r="B178" s="46"/>
      <c r="C178" s="64"/>
      <c r="D178" s="65">
        <v>2</v>
      </c>
      <c r="E178" s="41" t="s">
        <v>6</v>
      </c>
      <c r="I178" s="20"/>
      <c r="J178" s="20"/>
      <c r="K178" s="20"/>
      <c r="L178" s="20"/>
      <c r="M178" s="20"/>
      <c r="N178" s="70" t="s">
        <v>7</v>
      </c>
      <c r="O178" s="70"/>
      <c r="P178" s="70"/>
      <c r="Q178" s="70"/>
      <c r="R178" s="70"/>
      <c r="S178" s="70"/>
      <c r="T178" s="70"/>
      <c r="U178" s="70"/>
      <c r="V178" s="70"/>
      <c r="W178" s="70"/>
      <c r="X178" s="70"/>
      <c r="Y178" s="70"/>
      <c r="Z178" s="69"/>
    </row>
    <row r="179" spans="1:26" ht="20.100000000000001" customHeight="1" x14ac:dyDescent="0.15">
      <c r="A179" s="46"/>
      <c r="B179" s="46"/>
      <c r="C179" s="73"/>
      <c r="D179" s="70"/>
      <c r="E179" s="70"/>
      <c r="F179" s="70"/>
      <c r="G179" s="70"/>
      <c r="H179" s="70"/>
      <c r="I179" s="67"/>
      <c r="J179" s="72" t="s">
        <v>188</v>
      </c>
      <c r="K179" s="72"/>
      <c r="L179" s="72"/>
      <c r="M179" s="72"/>
      <c r="N179" s="72"/>
      <c r="O179" s="72"/>
      <c r="P179" s="72"/>
      <c r="Q179" s="72"/>
      <c r="R179" s="72"/>
      <c r="S179" s="72"/>
      <c r="T179" s="72"/>
      <c r="U179" s="72"/>
      <c r="V179" s="72"/>
      <c r="W179" s="72"/>
      <c r="X179" s="72"/>
      <c r="Y179" s="72"/>
      <c r="Z179" s="69"/>
    </row>
    <row r="180" spans="1:26" ht="20.100000000000001" customHeight="1" x14ac:dyDescent="0.15">
      <c r="A180" s="46"/>
      <c r="B180" s="46"/>
      <c r="C180" s="64"/>
      <c r="D180" s="65">
        <v>3</v>
      </c>
      <c r="E180" s="41" t="s">
        <v>171</v>
      </c>
      <c r="I180" s="120"/>
      <c r="J180" s="120"/>
      <c r="K180" s="120"/>
      <c r="L180" s="120"/>
      <c r="M180" s="70"/>
      <c r="N180" s="70"/>
      <c r="O180" s="70"/>
      <c r="P180" s="70"/>
      <c r="Q180" s="70"/>
      <c r="R180" s="70"/>
      <c r="S180" s="70"/>
      <c r="T180" s="70"/>
      <c r="U180" s="70"/>
      <c r="V180" s="70"/>
      <c r="W180" s="70"/>
      <c r="X180" s="70"/>
      <c r="Z180" s="112"/>
    </row>
    <row r="181" spans="1:26" ht="20.100000000000001" customHeight="1" x14ac:dyDescent="0.15">
      <c r="A181" s="46"/>
      <c r="B181" s="46"/>
      <c r="C181" s="64"/>
      <c r="D181" s="65"/>
      <c r="E181" s="121" t="s">
        <v>189</v>
      </c>
      <c r="I181" s="120"/>
      <c r="J181" s="120"/>
      <c r="K181" s="120"/>
      <c r="L181" s="120"/>
      <c r="M181" s="70"/>
      <c r="N181" s="70"/>
      <c r="O181" s="70"/>
      <c r="P181" s="70"/>
      <c r="Q181" s="70"/>
      <c r="R181" s="70"/>
      <c r="S181" s="70"/>
      <c r="T181" s="70"/>
      <c r="U181" s="70"/>
      <c r="V181" s="70"/>
      <c r="W181" s="70"/>
      <c r="X181" s="70"/>
      <c r="Z181" s="112"/>
    </row>
    <row r="182" spans="1:26" ht="20.100000000000001" customHeight="1" x14ac:dyDescent="0.15">
      <c r="A182" s="46">
        <f>IFERROR(IF($I182="",1001,0),3)</f>
        <v>1001</v>
      </c>
      <c r="B182" s="46"/>
      <c r="C182" s="64"/>
      <c r="E182" s="122" t="s">
        <v>172</v>
      </c>
      <c r="F182" s="123"/>
      <c r="G182" s="123"/>
      <c r="H182" s="124"/>
      <c r="I182" s="23"/>
      <c r="J182" s="24"/>
      <c r="K182" s="24"/>
      <c r="L182" s="24"/>
      <c r="M182" s="25"/>
      <c r="Y182" s="70"/>
      <c r="Z182" s="112"/>
    </row>
    <row r="183" spans="1:26" ht="20.100000000000001" customHeight="1" x14ac:dyDescent="0.15">
      <c r="A183" s="46">
        <f>IFERROR(IF($I183="",1001,0),3)</f>
        <v>1001</v>
      </c>
      <c r="B183" s="46"/>
      <c r="C183" s="64"/>
      <c r="D183" s="65"/>
      <c r="E183" s="125" t="s">
        <v>173</v>
      </c>
      <c r="F183" s="126"/>
      <c r="G183" s="126"/>
      <c r="H183" s="127"/>
      <c r="I183" s="30"/>
      <c r="J183" s="31"/>
      <c r="K183" s="31"/>
      <c r="L183" s="31"/>
      <c r="M183" s="32"/>
      <c r="Y183" s="70"/>
      <c r="Z183" s="112"/>
    </row>
    <row r="184" spans="1:26" ht="20.100000000000001" customHeight="1" x14ac:dyDescent="0.15">
      <c r="A184" s="46">
        <f>IFERROR(IF($I184="",1001,0),3)</f>
        <v>1001</v>
      </c>
      <c r="B184" s="46"/>
      <c r="C184" s="64"/>
      <c r="D184" s="65"/>
      <c r="E184" s="128" t="s">
        <v>174</v>
      </c>
      <c r="F184" s="129"/>
      <c r="G184" s="129"/>
      <c r="H184" s="130"/>
      <c r="I184" s="27"/>
      <c r="J184" s="28"/>
      <c r="K184" s="28"/>
      <c r="L184" s="28"/>
      <c r="M184" s="29"/>
      <c r="Y184" s="70"/>
      <c r="Z184" s="112"/>
    </row>
    <row r="185" spans="1:26" ht="20.100000000000001" customHeight="1" x14ac:dyDescent="0.15">
      <c r="A185" s="46"/>
      <c r="B185" s="46"/>
      <c r="C185" s="64"/>
      <c r="D185" s="65"/>
      <c r="E185" s="131" t="s">
        <v>175</v>
      </c>
      <c r="F185" s="132"/>
      <c r="G185" s="132"/>
      <c r="H185" s="133"/>
      <c r="I185" s="134">
        <f>I182+I183+I184</f>
        <v>0</v>
      </c>
      <c r="J185" s="135"/>
      <c r="K185" s="135"/>
      <c r="L185" s="135"/>
      <c r="M185" s="136"/>
      <c r="Y185" s="70"/>
      <c r="Z185" s="112"/>
    </row>
    <row r="186" spans="1:26" ht="20.100000000000001" customHeight="1" x14ac:dyDescent="0.15">
      <c r="A186" s="46"/>
      <c r="B186" s="46"/>
      <c r="C186" s="64"/>
      <c r="D186" s="65"/>
      <c r="E186" s="137"/>
      <c r="F186" s="138"/>
      <c r="G186" s="139"/>
      <c r="H186" s="139"/>
      <c r="I186" s="140"/>
      <c r="J186" s="139"/>
      <c r="K186" s="139"/>
      <c r="Y186" s="70"/>
      <c r="Z186" s="112"/>
    </row>
    <row r="187" spans="1:26" ht="20.100000000000001" customHeight="1" x14ac:dyDescent="0.15">
      <c r="A187" s="46">
        <f>IFERROR(IF(TRIM($I187)="",1001,0),3)</f>
        <v>1001</v>
      </c>
      <c r="B187" s="39"/>
      <c r="C187" s="64"/>
      <c r="D187" s="65">
        <v>4</v>
      </c>
      <c r="E187" s="41" t="s">
        <v>176</v>
      </c>
      <c r="I187" s="16"/>
      <c r="J187" s="16"/>
      <c r="K187" s="16"/>
      <c r="L187" s="16"/>
      <c r="M187" s="16"/>
      <c r="N187" s="70"/>
      <c r="O187" s="70"/>
      <c r="P187" s="70"/>
      <c r="Q187" s="70"/>
      <c r="R187" s="70"/>
      <c r="S187" s="70"/>
      <c r="T187" s="70"/>
      <c r="U187" s="70"/>
      <c r="V187" s="70"/>
      <c r="Z187" s="112"/>
    </row>
    <row r="188" spans="1:26" ht="20.100000000000001" customHeight="1" x14ac:dyDescent="0.15">
      <c r="A188" s="39"/>
      <c r="B188" s="39"/>
      <c r="C188" s="64"/>
      <c r="D188" s="65"/>
      <c r="E188" s="70"/>
      <c r="F188" s="70"/>
      <c r="G188" s="70"/>
      <c r="H188" s="70"/>
      <c r="I188" s="141"/>
      <c r="J188" s="82" t="s">
        <v>71</v>
      </c>
      <c r="K188" s="77"/>
      <c r="L188" s="77"/>
      <c r="M188" s="77"/>
      <c r="N188" s="77"/>
      <c r="O188" s="77"/>
      <c r="P188" s="77"/>
      <c r="Q188" s="77"/>
      <c r="R188" s="77"/>
      <c r="S188" s="77"/>
      <c r="T188" s="77"/>
      <c r="U188" s="77"/>
      <c r="V188" s="70"/>
      <c r="Z188" s="112"/>
    </row>
    <row r="189" spans="1:26" ht="20.100000000000001" customHeight="1" x14ac:dyDescent="0.15">
      <c r="A189" s="46"/>
      <c r="B189" s="39"/>
      <c r="C189" s="64"/>
      <c r="D189" s="65">
        <f>D187+1</f>
        <v>5</v>
      </c>
      <c r="E189" s="41" t="s">
        <v>207</v>
      </c>
      <c r="I189" s="16"/>
      <c r="J189" s="16"/>
      <c r="K189" s="16"/>
      <c r="L189" s="16"/>
      <c r="M189" s="16"/>
      <c r="N189" s="142" t="s">
        <v>217</v>
      </c>
      <c r="V189" s="70"/>
      <c r="Z189" s="112"/>
    </row>
    <row r="190" spans="1:26" ht="20.100000000000001" customHeight="1" x14ac:dyDescent="0.15">
      <c r="A190" s="39"/>
      <c r="B190" s="39"/>
      <c r="C190" s="64"/>
      <c r="D190" s="65"/>
      <c r="E190" s="77"/>
      <c r="F190" s="70"/>
      <c r="G190" s="70"/>
      <c r="H190" s="70"/>
      <c r="I190" s="141"/>
      <c r="J190" s="82" t="s">
        <v>71</v>
      </c>
      <c r="K190" s="77"/>
      <c r="L190" s="77"/>
      <c r="M190" s="77"/>
      <c r="N190" s="77"/>
      <c r="O190" s="77"/>
      <c r="P190" s="77"/>
      <c r="Q190" s="77"/>
      <c r="R190" s="77"/>
      <c r="S190" s="77"/>
      <c r="T190" s="77"/>
      <c r="U190" s="77"/>
      <c r="V190" s="70"/>
      <c r="Z190" s="112"/>
    </row>
    <row r="191" spans="1:26" ht="20.100000000000001" customHeight="1" x14ac:dyDescent="0.15">
      <c r="A191" s="46"/>
      <c r="B191" s="39"/>
      <c r="C191" s="64"/>
      <c r="D191" s="65">
        <f>D189+1</f>
        <v>6</v>
      </c>
      <c r="E191" s="41" t="s">
        <v>186</v>
      </c>
      <c r="I191" s="16"/>
      <c r="J191" s="16"/>
      <c r="K191" s="16"/>
      <c r="L191" s="16"/>
      <c r="M191" s="16"/>
      <c r="N191" s="142" t="s">
        <v>217</v>
      </c>
      <c r="O191" s="70"/>
      <c r="P191" s="70"/>
      <c r="Q191" s="70"/>
      <c r="R191" s="70"/>
      <c r="S191" s="70"/>
      <c r="T191" s="70"/>
      <c r="U191" s="70"/>
      <c r="V191" s="70"/>
      <c r="Z191" s="112"/>
    </row>
    <row r="192" spans="1:26" ht="20.100000000000001" customHeight="1" x14ac:dyDescent="0.15">
      <c r="A192" s="39"/>
      <c r="B192" s="39"/>
      <c r="C192" s="64"/>
      <c r="D192" s="65"/>
      <c r="E192" s="77"/>
      <c r="F192" s="70"/>
      <c r="G192" s="70"/>
      <c r="H192" s="70"/>
      <c r="I192" s="141"/>
      <c r="J192" s="82" t="s">
        <v>71</v>
      </c>
      <c r="K192" s="77"/>
      <c r="L192" s="77"/>
      <c r="M192" s="77"/>
      <c r="N192" s="77"/>
      <c r="O192" s="77"/>
      <c r="P192" s="77"/>
      <c r="Q192" s="77"/>
      <c r="R192" s="77"/>
      <c r="S192" s="77"/>
      <c r="T192" s="77"/>
      <c r="U192" s="77"/>
      <c r="V192" s="70"/>
      <c r="Z192" s="112"/>
    </row>
    <row r="193" spans="1:27" ht="20.100000000000001" customHeight="1" x14ac:dyDescent="0.15">
      <c r="A193" s="46"/>
      <c r="B193" s="46"/>
      <c r="C193" s="64"/>
      <c r="D193" s="65">
        <f>D191+1</f>
        <v>7</v>
      </c>
      <c r="E193" s="41" t="s">
        <v>177</v>
      </c>
      <c r="I193" s="16"/>
      <c r="J193" s="16"/>
      <c r="K193" s="16"/>
      <c r="L193" s="16"/>
      <c r="M193" s="16"/>
      <c r="N193" s="142" t="s">
        <v>217</v>
      </c>
      <c r="O193" s="70"/>
      <c r="P193" s="70"/>
      <c r="Q193" s="70"/>
      <c r="R193" s="70"/>
      <c r="S193" s="70"/>
      <c r="T193" s="70"/>
      <c r="U193" s="70"/>
      <c r="V193" s="70"/>
      <c r="W193" s="70"/>
      <c r="X193" s="70"/>
      <c r="Y193" s="70"/>
      <c r="Z193" s="69"/>
    </row>
    <row r="194" spans="1:27" ht="30" customHeight="1" x14ac:dyDescent="0.15">
      <c r="A194" s="46"/>
      <c r="B194" s="46"/>
      <c r="C194" s="64"/>
      <c r="D194" s="65"/>
      <c r="E194" s="143"/>
      <c r="I194" s="144"/>
      <c r="J194" s="145" t="s">
        <v>179</v>
      </c>
      <c r="K194" s="145"/>
      <c r="L194" s="145"/>
      <c r="M194" s="145"/>
      <c r="N194" s="145"/>
      <c r="O194" s="145"/>
      <c r="P194" s="145"/>
      <c r="Q194" s="145"/>
      <c r="R194" s="145"/>
      <c r="S194" s="145"/>
      <c r="T194" s="145"/>
      <c r="U194" s="145"/>
      <c r="V194" s="145"/>
      <c r="W194" s="145"/>
      <c r="X194" s="145"/>
      <c r="Y194" s="145"/>
      <c r="Z194" s="69"/>
    </row>
    <row r="195" spans="1:27" ht="20.100000000000001" customHeight="1" x14ac:dyDescent="0.15">
      <c r="A195" s="46"/>
      <c r="B195" s="46"/>
      <c r="C195" s="64"/>
      <c r="D195" s="65">
        <f>D193+1</f>
        <v>8</v>
      </c>
      <c r="E195" s="41" t="s">
        <v>178</v>
      </c>
      <c r="I195" s="16"/>
      <c r="J195" s="16"/>
      <c r="K195" s="16"/>
      <c r="L195" s="16"/>
      <c r="M195" s="16"/>
      <c r="N195" s="142" t="s">
        <v>217</v>
      </c>
      <c r="O195" s="70"/>
      <c r="P195" s="70"/>
      <c r="Q195" s="70"/>
      <c r="R195" s="70"/>
      <c r="S195" s="70"/>
      <c r="T195" s="70"/>
      <c r="U195" s="70"/>
      <c r="V195" s="70"/>
      <c r="W195" s="70"/>
      <c r="X195" s="70"/>
      <c r="Y195" s="70"/>
      <c r="Z195" s="69"/>
    </row>
    <row r="196" spans="1:27" ht="30" customHeight="1" x14ac:dyDescent="0.15">
      <c r="A196" s="46"/>
      <c r="B196" s="46"/>
      <c r="C196" s="64"/>
      <c r="D196" s="65"/>
      <c r="E196" s="143"/>
      <c r="I196" s="144"/>
      <c r="J196" s="145" t="s">
        <v>180</v>
      </c>
      <c r="K196" s="145"/>
      <c r="L196" s="145"/>
      <c r="M196" s="145"/>
      <c r="N196" s="145"/>
      <c r="O196" s="145"/>
      <c r="P196" s="145"/>
      <c r="Q196" s="145"/>
      <c r="R196" s="145"/>
      <c r="S196" s="145"/>
      <c r="T196" s="145"/>
      <c r="U196" s="145"/>
      <c r="V196" s="145"/>
      <c r="W196" s="145"/>
      <c r="X196" s="145"/>
      <c r="Y196" s="145"/>
      <c r="Z196" s="69"/>
    </row>
    <row r="197" spans="1:27" ht="20.100000000000001" customHeight="1" x14ac:dyDescent="0.15">
      <c r="A197" s="46"/>
      <c r="B197" s="46"/>
      <c r="C197" s="64"/>
      <c r="D197" s="65">
        <f>D195+1</f>
        <v>9</v>
      </c>
      <c r="E197" s="41" t="s">
        <v>181</v>
      </c>
      <c r="I197" s="16"/>
      <c r="J197" s="16"/>
      <c r="K197" s="16"/>
      <c r="L197" s="16"/>
      <c r="M197" s="16"/>
      <c r="N197" s="142" t="s">
        <v>217</v>
      </c>
      <c r="O197" s="70"/>
      <c r="P197" s="70"/>
      <c r="Q197" s="70"/>
      <c r="R197" s="70"/>
      <c r="S197" s="70"/>
      <c r="T197" s="70"/>
      <c r="U197" s="70"/>
      <c r="V197" s="70"/>
      <c r="W197" s="70"/>
      <c r="X197" s="70"/>
      <c r="Y197" s="70"/>
      <c r="Z197" s="69"/>
    </row>
    <row r="198" spans="1:27" ht="19.899999999999999" customHeight="1" x14ac:dyDescent="0.15">
      <c r="A198" s="46"/>
      <c r="B198" s="46"/>
      <c r="C198" s="64"/>
      <c r="D198" s="65"/>
      <c r="E198" s="143"/>
      <c r="I198" s="144"/>
      <c r="J198" s="145" t="s">
        <v>182</v>
      </c>
      <c r="K198" s="145"/>
      <c r="L198" s="145"/>
      <c r="M198" s="145"/>
      <c r="N198" s="145"/>
      <c r="O198" s="145"/>
      <c r="P198" s="145"/>
      <c r="Q198" s="145"/>
      <c r="R198" s="145"/>
      <c r="S198" s="145"/>
      <c r="T198" s="145"/>
      <c r="U198" s="145"/>
      <c r="V198" s="145"/>
      <c r="W198" s="145"/>
      <c r="X198" s="145"/>
      <c r="Y198" s="145"/>
      <c r="Z198" s="69"/>
    </row>
    <row r="199" spans="1:27" ht="20.100000000000001" customHeight="1" x14ac:dyDescent="0.15">
      <c r="A199" s="46"/>
      <c r="B199" s="46"/>
      <c r="C199" s="64"/>
      <c r="D199" s="65">
        <f>D197+1</f>
        <v>10</v>
      </c>
      <c r="E199" s="41" t="s">
        <v>190</v>
      </c>
      <c r="I199" s="16"/>
      <c r="J199" s="16"/>
      <c r="K199" s="16"/>
      <c r="L199" s="16"/>
      <c r="M199" s="16"/>
      <c r="N199" s="142" t="s">
        <v>217</v>
      </c>
      <c r="O199" s="70"/>
      <c r="P199" s="70"/>
      <c r="Q199" s="70"/>
      <c r="R199" s="70"/>
      <c r="S199" s="70"/>
      <c r="T199" s="70"/>
      <c r="U199" s="70"/>
      <c r="V199" s="70"/>
      <c r="W199" s="70"/>
      <c r="X199" s="70"/>
      <c r="Y199" s="70"/>
      <c r="Z199" s="69"/>
    </row>
    <row r="200" spans="1:27" ht="20.100000000000001" customHeight="1" x14ac:dyDescent="0.15">
      <c r="A200" s="46"/>
      <c r="B200" s="46"/>
      <c r="C200" s="64"/>
      <c r="D200" s="65"/>
      <c r="E200" s="143" t="s">
        <v>191</v>
      </c>
      <c r="I200" s="144"/>
      <c r="J200" s="79" t="s">
        <v>71</v>
      </c>
      <c r="K200" s="144"/>
      <c r="L200" s="144"/>
      <c r="M200" s="144"/>
      <c r="N200" s="70"/>
      <c r="O200" s="70"/>
      <c r="P200" s="70"/>
      <c r="Q200" s="70"/>
      <c r="R200" s="70"/>
      <c r="S200" s="70"/>
      <c r="T200" s="70"/>
      <c r="U200" s="70"/>
      <c r="V200" s="70"/>
      <c r="W200" s="70"/>
      <c r="X200" s="70"/>
      <c r="Y200" s="70"/>
      <c r="Z200" s="69"/>
    </row>
    <row r="201" spans="1:27" ht="20.100000000000001" customHeight="1" x14ac:dyDescent="0.15">
      <c r="A201" s="46"/>
      <c r="B201" s="46"/>
      <c r="C201" s="64"/>
      <c r="D201" s="65"/>
      <c r="Y201" s="70"/>
      <c r="Z201" s="69"/>
    </row>
    <row r="202" spans="1:27" ht="20.100000000000001" customHeight="1" x14ac:dyDescent="0.15">
      <c r="A202" s="46"/>
      <c r="B202" s="46"/>
      <c r="C202" s="84"/>
      <c r="D202" s="85"/>
      <c r="E202" s="85"/>
      <c r="F202" s="85"/>
      <c r="G202" s="85"/>
      <c r="H202" s="85"/>
      <c r="I202" s="85"/>
      <c r="J202" s="86"/>
      <c r="K202" s="86"/>
      <c r="L202" s="146"/>
      <c r="M202" s="146"/>
      <c r="N202" s="114"/>
      <c r="O202" s="86"/>
      <c r="P202" s="108"/>
      <c r="Q202" s="108"/>
      <c r="R202" s="108"/>
      <c r="S202" s="114"/>
      <c r="T202" s="114"/>
      <c r="U202" s="114"/>
      <c r="V202" s="114"/>
      <c r="W202" s="114"/>
      <c r="X202" s="114"/>
      <c r="Y202" s="86"/>
      <c r="Z202" s="88"/>
    </row>
    <row r="203" spans="1:27" ht="20.100000000000001" customHeight="1" x14ac:dyDescent="0.15">
      <c r="A203" s="46"/>
      <c r="B203" s="46"/>
      <c r="C203" s="70"/>
      <c r="D203" s="70"/>
      <c r="E203" s="70"/>
      <c r="F203" s="70"/>
      <c r="G203" s="70"/>
      <c r="H203" s="70"/>
      <c r="I203" s="70"/>
      <c r="J203" s="90"/>
      <c r="K203" s="90"/>
      <c r="L203" s="147"/>
      <c r="M203" s="90"/>
      <c r="N203" s="115"/>
      <c r="O203" s="90"/>
      <c r="P203" s="109"/>
      <c r="Q203" s="109"/>
      <c r="R203" s="109"/>
      <c r="S203" s="115"/>
      <c r="T203" s="115"/>
      <c r="U203" s="115"/>
      <c r="V203" s="115"/>
      <c r="W203" s="115"/>
      <c r="X203" s="115"/>
      <c r="Y203" s="90"/>
      <c r="Z203" s="70"/>
    </row>
    <row r="204" spans="1:27" ht="20.100000000000001" customHeight="1" x14ac:dyDescent="0.15">
      <c r="A204" s="46"/>
      <c r="B204" s="46"/>
      <c r="C204" s="70"/>
      <c r="D204" s="70"/>
      <c r="E204" s="70"/>
      <c r="F204" s="70"/>
      <c r="G204" s="70"/>
      <c r="H204" s="70"/>
      <c r="I204" s="70"/>
      <c r="J204" s="90"/>
      <c r="K204" s="90"/>
      <c r="L204" s="148"/>
      <c r="M204" s="70"/>
      <c r="N204" s="149"/>
      <c r="O204" s="70"/>
      <c r="P204" s="110"/>
      <c r="Q204" s="110"/>
      <c r="R204" s="110"/>
      <c r="S204" s="149"/>
      <c r="T204" s="149"/>
      <c r="U204" s="149"/>
      <c r="V204" s="149"/>
      <c r="W204" s="149"/>
      <c r="X204" s="149"/>
      <c r="Y204" s="149"/>
      <c r="Z204" s="70"/>
      <c r="AA204" s="149"/>
    </row>
    <row r="205" spans="1:27" ht="20.100000000000001" customHeight="1" x14ac:dyDescent="0.15">
      <c r="A205" s="46"/>
      <c r="B205" s="46"/>
      <c r="C205" s="57" t="s">
        <v>15</v>
      </c>
      <c r="D205" s="58"/>
      <c r="E205" s="58"/>
      <c r="F205" s="58"/>
      <c r="G205" s="58"/>
      <c r="H205" s="59"/>
      <c r="I205" s="150"/>
      <c r="L205" s="151"/>
      <c r="N205" s="101"/>
      <c r="P205" s="152"/>
      <c r="Q205" s="152"/>
      <c r="R205" s="152"/>
      <c r="S205" s="101"/>
      <c r="T205" s="101"/>
      <c r="U205" s="101"/>
      <c r="V205" s="101"/>
      <c r="W205" s="101"/>
      <c r="X205" s="101"/>
      <c r="Y205" s="101"/>
      <c r="AA205" s="101"/>
    </row>
    <row r="206" spans="1:27" ht="20.100000000000001" customHeight="1" x14ac:dyDescent="0.15">
      <c r="A206" s="46"/>
      <c r="B206" s="46"/>
      <c r="C206" s="60"/>
      <c r="D206" s="61"/>
      <c r="E206" s="61"/>
      <c r="F206" s="61"/>
      <c r="G206" s="61"/>
      <c r="H206" s="61"/>
      <c r="I206" s="61"/>
      <c r="J206" s="62"/>
      <c r="K206" s="62"/>
      <c r="L206" s="118"/>
      <c r="M206" s="118"/>
      <c r="N206" s="105"/>
      <c r="O206" s="105"/>
      <c r="P206" s="153"/>
      <c r="Q206" s="153"/>
      <c r="R206" s="153"/>
      <c r="S206" s="105"/>
      <c r="T206" s="105"/>
      <c r="U206" s="105"/>
      <c r="V206" s="105"/>
      <c r="W206" s="105"/>
      <c r="X206" s="105"/>
      <c r="Y206" s="105"/>
      <c r="Z206" s="63"/>
      <c r="AA206" s="101"/>
    </row>
    <row r="207" spans="1:27" ht="15.75" hidden="1" customHeight="1" x14ac:dyDescent="0.15">
      <c r="A207" s="46"/>
      <c r="B207" s="46"/>
      <c r="C207" s="60"/>
      <c r="D207" s="61"/>
      <c r="E207" s="61"/>
      <c r="F207" s="61"/>
      <c r="G207" s="61"/>
      <c r="H207" s="61"/>
      <c r="I207" s="61"/>
      <c r="J207" s="70"/>
      <c r="K207" s="70"/>
      <c r="L207" s="148"/>
      <c r="M207" s="148"/>
      <c r="N207" s="149"/>
      <c r="O207" s="149"/>
      <c r="P207" s="110"/>
      <c r="Q207" s="110"/>
      <c r="R207" s="110"/>
      <c r="S207" s="149"/>
      <c r="T207" s="149"/>
      <c r="U207" s="149"/>
      <c r="V207" s="149"/>
      <c r="W207" s="149"/>
      <c r="X207" s="149"/>
      <c r="Y207" s="149"/>
      <c r="Z207" s="69"/>
      <c r="AA207" s="101"/>
    </row>
    <row r="208" spans="1:27" ht="20.100000000000001" customHeight="1" x14ac:dyDescent="0.15">
      <c r="A208" s="46">
        <f>IFERROR(IF(OR(TRIM($I208)="",OR(NOT(ISNUMBER(VALUE($P208))), TRIM($P208)="", LEN($P208)&lt;&gt;6)),1001,0),3)</f>
        <v>1001</v>
      </c>
      <c r="B208" s="46"/>
      <c r="C208" s="64"/>
      <c r="D208" s="65">
        <v>1</v>
      </c>
      <c r="E208" s="41" t="s">
        <v>102</v>
      </c>
      <c r="I208" s="16"/>
      <c r="J208" s="16"/>
      <c r="K208" s="16"/>
      <c r="L208" s="16"/>
      <c r="M208" s="16"/>
      <c r="N208" s="100" t="s">
        <v>65</v>
      </c>
      <c r="O208" s="154" t="s">
        <v>63</v>
      </c>
      <c r="P208" s="1"/>
      <c r="Q208" s="70" t="s">
        <v>64</v>
      </c>
      <c r="T208" s="70"/>
      <c r="Y208" s="70"/>
      <c r="Z208" s="69"/>
    </row>
    <row r="209" spans="1:31" ht="30" customHeight="1" x14ac:dyDescent="0.15">
      <c r="A209" s="46"/>
      <c r="B209" s="46"/>
      <c r="C209" s="73"/>
      <c r="D209" s="70"/>
      <c r="E209" s="70"/>
      <c r="F209" s="70"/>
      <c r="G209" s="70"/>
      <c r="H209" s="70"/>
      <c r="I209" s="76"/>
      <c r="J209" s="93" t="s">
        <v>103</v>
      </c>
      <c r="K209" s="93"/>
      <c r="L209" s="93"/>
      <c r="M209" s="93"/>
      <c r="N209" s="93"/>
      <c r="O209" s="93"/>
      <c r="P209" s="93"/>
      <c r="Q209" s="93"/>
      <c r="R209" s="93"/>
      <c r="S209" s="93"/>
      <c r="T209" s="93"/>
      <c r="U209" s="93"/>
      <c r="V209" s="93"/>
      <c r="W209" s="93"/>
      <c r="X209" s="93"/>
      <c r="Y209" s="93"/>
      <c r="Z209" s="69"/>
    </row>
    <row r="210" spans="1:31" ht="20.100000000000001" customHeight="1" x14ac:dyDescent="0.15">
      <c r="A210" s="46">
        <f>IFERROR(IF(TRIM($I210)="",1001,0),3)</f>
        <v>1001</v>
      </c>
      <c r="B210" s="46"/>
      <c r="C210" s="64"/>
      <c r="D210" s="65">
        <v>2</v>
      </c>
      <c r="E210" s="41" t="s">
        <v>73</v>
      </c>
      <c r="I210" s="26"/>
      <c r="J210" s="26"/>
      <c r="K210" s="26"/>
      <c r="L210" s="26"/>
      <c r="M210" s="26"/>
      <c r="N210" s="154"/>
      <c r="O210" s="70"/>
      <c r="P210" s="70"/>
      <c r="Q210" s="70"/>
      <c r="R210" s="70"/>
      <c r="S210" s="70"/>
      <c r="T210" s="70"/>
      <c r="U210" s="70"/>
      <c r="V210" s="70"/>
      <c r="W210" s="70"/>
      <c r="X210" s="70"/>
      <c r="Y210" s="70"/>
      <c r="Z210" s="69"/>
    </row>
    <row r="211" spans="1:31" ht="20.100000000000001" customHeight="1" x14ac:dyDescent="0.15">
      <c r="A211" s="46">
        <f>IFERROR(IF(COUNTIF($L215:$L244,"○")&lt;1,1001,0),3)</f>
        <v>1001</v>
      </c>
      <c r="B211" s="213"/>
      <c r="C211" s="73"/>
      <c r="D211" s="70"/>
      <c r="E211" s="70"/>
      <c r="F211" s="70"/>
      <c r="G211" s="70"/>
      <c r="H211" s="70"/>
      <c r="I211" s="76"/>
      <c r="J211" s="72" t="str">
        <f>日付例&amp;"　年月日を入力してください。"</f>
        <v>例)2024/4/1、R6/4/1　年月日を入力してください。</v>
      </c>
      <c r="K211" s="72"/>
      <c r="L211" s="72"/>
      <c r="M211" s="72"/>
      <c r="N211" s="72"/>
      <c r="O211" s="72"/>
      <c r="P211" s="72"/>
      <c r="Q211" s="72"/>
      <c r="R211" s="72"/>
      <c r="S211" s="72"/>
      <c r="T211" s="72"/>
      <c r="U211" s="72"/>
      <c r="V211" s="72"/>
      <c r="W211" s="72"/>
      <c r="X211" s="72"/>
      <c r="Y211" s="72"/>
      <c r="Z211" s="69"/>
    </row>
    <row r="212" spans="1:31" ht="20.100000000000001" customHeight="1" x14ac:dyDescent="0.15">
      <c r="A212" s="46">
        <f>IFERROR(IF(AND($AB$213, OR(AND(TRIM($N$215)&lt;&gt;TRIM($N$216),OR($AD215&lt;&gt;1,$AD216&gt;1,$AD217&gt;1,$AD218&gt;1,$AD219&gt;1,$AD220&gt;1,$AD221&gt;1,$AD222&gt;1,$AD223&gt;1,$AD224&gt;1)), AND(TRIM($N$215)=TRIM($N$216),OR($AE215&lt;&gt;1,$AE216&gt;1,$AE217&gt;1,$AE218&gt;1,$AE219&gt;1,$AE220&gt;1,$AE221&gt;1,$AE222&gt;1,$AE223&gt;1,$AE224&gt;1)))),1001,0),3)</f>
        <v>0</v>
      </c>
      <c r="B212" s="213"/>
      <c r="C212" s="73"/>
      <c r="D212" s="65">
        <v>3</v>
      </c>
      <c r="E212" s="41" t="s">
        <v>168</v>
      </c>
      <c r="G212" s="70"/>
      <c r="H212" s="70"/>
      <c r="I212" s="76"/>
      <c r="J212" s="72"/>
      <c r="K212" s="72"/>
      <c r="L212" s="72"/>
      <c r="M212" s="72"/>
      <c r="N212" s="72"/>
      <c r="O212" s="72"/>
      <c r="P212" s="72"/>
      <c r="Q212" s="72"/>
      <c r="R212" s="72"/>
      <c r="S212" s="72"/>
      <c r="T212" s="72"/>
      <c r="U212" s="72"/>
      <c r="V212" s="72"/>
      <c r="W212" s="72"/>
      <c r="X212" s="72"/>
      <c r="Y212" s="72"/>
      <c r="Z212" s="69"/>
      <c r="AB212" s="155" t="s">
        <v>210</v>
      </c>
    </row>
    <row r="213" spans="1:31" ht="165" customHeight="1" x14ac:dyDescent="0.15">
      <c r="A213" s="46">
        <f>IFERROR(IF(AND($AB$213,COUNTIF($AC215:$AC244,TRUE)&lt;&gt;0),1001,0),3)</f>
        <v>0</v>
      </c>
      <c r="B213" s="213"/>
      <c r="C213" s="60"/>
      <c r="E213" s="156" t="s">
        <v>223</v>
      </c>
      <c r="F213" s="156"/>
      <c r="G213" s="156"/>
      <c r="H213" s="156"/>
      <c r="I213" s="156"/>
      <c r="J213" s="156"/>
      <c r="K213" s="156"/>
      <c r="L213" s="156"/>
      <c r="M213" s="156"/>
      <c r="N213" s="156"/>
      <c r="O213" s="156"/>
      <c r="P213" s="156"/>
      <c r="Q213" s="156"/>
      <c r="R213" s="156"/>
      <c r="S213" s="156"/>
      <c r="T213" s="156"/>
      <c r="U213" s="156"/>
      <c r="V213" s="156"/>
      <c r="W213" s="156"/>
      <c r="X213" s="156"/>
      <c r="Y213" s="156"/>
      <c r="Z213" s="69"/>
      <c r="AA213" s="101"/>
      <c r="AB213" s="157" t="b">
        <f>OR(LEFT($I$22,6)="京都府亀岡市",LEFT($I$71,6)="京都府亀岡市")</f>
        <v>0</v>
      </c>
    </row>
    <row r="214" spans="1:31" ht="45" customHeight="1" x14ac:dyDescent="0.15">
      <c r="A214" s="46">
        <f>IFERROR(IF(AND(NOT($AB$213),SUM($AD215:$AD224)&lt;&gt;0),1001,0),3)</f>
        <v>0</v>
      </c>
      <c r="B214" s="213"/>
      <c r="C214" s="64"/>
      <c r="E214" s="158" t="s">
        <v>157</v>
      </c>
      <c r="F214" s="159"/>
      <c r="G214" s="159"/>
      <c r="H214" s="159"/>
      <c r="I214" s="159"/>
      <c r="J214" s="159"/>
      <c r="K214" s="160"/>
      <c r="L214" s="161" t="s">
        <v>194</v>
      </c>
      <c r="M214" s="162"/>
      <c r="N214" s="163" t="s">
        <v>209</v>
      </c>
      <c r="O214" s="164"/>
      <c r="P214" s="163" t="s">
        <v>158</v>
      </c>
      <c r="Q214" s="164"/>
      <c r="R214" s="165" t="s">
        <v>183</v>
      </c>
      <c r="S214" s="166"/>
      <c r="T214" s="165" t="s">
        <v>218</v>
      </c>
      <c r="U214" s="167"/>
      <c r="V214" s="168"/>
      <c r="W214" s="169" t="s">
        <v>211</v>
      </c>
      <c r="X214" s="167"/>
      <c r="Y214" s="168"/>
      <c r="Z214" s="69"/>
      <c r="AA214" s="149"/>
      <c r="AB214" s="170" t="s">
        <v>214</v>
      </c>
      <c r="AC214" s="171" t="s">
        <v>215</v>
      </c>
      <c r="AD214" s="172" t="s">
        <v>212</v>
      </c>
      <c r="AE214" s="172" t="s">
        <v>213</v>
      </c>
    </row>
    <row r="215" spans="1:31" ht="20.100000000000001" customHeight="1" x14ac:dyDescent="0.15">
      <c r="A215" s="46">
        <f>IFERROR(IF(AND($L215="○", OR(TRIM($P215)="",$R215="",$T215="",$AB215)),1001,0),3)</f>
        <v>0</v>
      </c>
      <c r="B215" s="46"/>
      <c r="C215" s="64"/>
      <c r="E215" s="173" t="s">
        <v>74</v>
      </c>
      <c r="F215" s="174" t="s">
        <v>109</v>
      </c>
      <c r="G215" s="175"/>
      <c r="H215" s="175"/>
      <c r="I215" s="175"/>
      <c r="J215" s="175"/>
      <c r="K215" s="176"/>
      <c r="L215" s="14"/>
      <c r="M215" s="15"/>
      <c r="N215" s="14"/>
      <c r="O215" s="15"/>
      <c r="P215" s="14"/>
      <c r="Q215" s="15"/>
      <c r="R215" s="18"/>
      <c r="S215" s="19"/>
      <c r="T215" s="11"/>
      <c r="U215" s="12"/>
      <c r="V215" s="13"/>
      <c r="W215" s="21"/>
      <c r="X215" s="12"/>
      <c r="Y215" s="13"/>
      <c r="Z215" s="69"/>
      <c r="AA215" s="149"/>
      <c r="AB215" s="157" t="b">
        <f>AND($AB$213,OR(TRIM($N215)="",$W215=""))</f>
        <v>0</v>
      </c>
      <c r="AC215" s="157" t="b">
        <f>AND(TRIM($L215)="", TRIM($N215)&lt;&gt;"")</f>
        <v>0</v>
      </c>
      <c r="AD215" s="157">
        <f>COUNTIF($N$215:$N$244,"=1")</f>
        <v>0</v>
      </c>
      <c r="AE215" s="157">
        <f>COUNTIF($N$216:$N$244,"=1")</f>
        <v>0</v>
      </c>
    </row>
    <row r="216" spans="1:31" ht="20.100000000000001" customHeight="1" x14ac:dyDescent="0.15">
      <c r="A216" s="46">
        <f>IFERROR(IF(AND($L216="○", OR(TRIM($P216)="",$R216="",$T216="",$AB216)),1001,0),3)</f>
        <v>0</v>
      </c>
      <c r="B216" s="46"/>
      <c r="C216" s="64"/>
      <c r="E216" s="177" t="s">
        <v>75</v>
      </c>
      <c r="F216" s="178" t="s">
        <v>110</v>
      </c>
      <c r="G216" s="179"/>
      <c r="H216" s="179"/>
      <c r="I216" s="179"/>
      <c r="J216" s="179"/>
      <c r="K216" s="180"/>
      <c r="L216" s="9"/>
      <c r="M216" s="10"/>
      <c r="N216" s="9"/>
      <c r="O216" s="10"/>
      <c r="P216" s="9"/>
      <c r="Q216" s="10"/>
      <c r="R216" s="7"/>
      <c r="S216" s="8"/>
      <c r="T216" s="2"/>
      <c r="U216" s="3"/>
      <c r="V216" s="4"/>
      <c r="W216" s="38"/>
      <c r="X216" s="3"/>
      <c r="Y216" s="4"/>
      <c r="Z216" s="69"/>
      <c r="AA216" s="149"/>
      <c r="AB216" s="157" t="b">
        <f>AND($AB$213,OR(TRIM($N216)="",$W216=""))</f>
        <v>0</v>
      </c>
      <c r="AC216" s="157" t="b">
        <f t="shared" ref="AC216:AC244" si="0">AND(TRIM($L216)="", TRIM($N216)&lt;&gt;"")</f>
        <v>0</v>
      </c>
      <c r="AD216" s="157">
        <f>COUNTIF($N$215:$N$244,"2")</f>
        <v>0</v>
      </c>
      <c r="AE216" s="157">
        <f>COUNTIF($N$216:$N$244,"2")</f>
        <v>0</v>
      </c>
    </row>
    <row r="217" spans="1:31" ht="20.100000000000001" customHeight="1" x14ac:dyDescent="0.15">
      <c r="A217" s="46">
        <f>IFERROR(IF(AND($L217="○", OR(TRIM($P217)="",$R217="",$T217="",$AB217)),1001,0),3)</f>
        <v>0</v>
      </c>
      <c r="B217" s="46"/>
      <c r="C217" s="64"/>
      <c r="E217" s="177" t="s">
        <v>76</v>
      </c>
      <c r="F217" s="178" t="s">
        <v>111</v>
      </c>
      <c r="G217" s="179"/>
      <c r="H217" s="179"/>
      <c r="I217" s="179"/>
      <c r="J217" s="179"/>
      <c r="K217" s="180"/>
      <c r="L217" s="9"/>
      <c r="M217" s="10"/>
      <c r="N217" s="9"/>
      <c r="O217" s="10"/>
      <c r="P217" s="9"/>
      <c r="Q217" s="10"/>
      <c r="R217" s="7"/>
      <c r="S217" s="8"/>
      <c r="T217" s="2"/>
      <c r="U217" s="3"/>
      <c r="V217" s="4"/>
      <c r="W217" s="181"/>
      <c r="X217" s="182"/>
      <c r="Y217" s="183"/>
      <c r="Z217" s="69"/>
      <c r="AA217" s="149"/>
      <c r="AB217" s="157" t="b">
        <f>AND($AB$213,TRIM($N217)="")</f>
        <v>0</v>
      </c>
      <c r="AC217" s="157" t="b">
        <f t="shared" si="0"/>
        <v>0</v>
      </c>
      <c r="AD217" s="157">
        <f>COUNTIF($N$215:$N$244,"3")</f>
        <v>0</v>
      </c>
      <c r="AE217" s="157">
        <f>COUNTIF($N$216:$N$244,"3")</f>
        <v>0</v>
      </c>
    </row>
    <row r="218" spans="1:31" ht="20.100000000000001" customHeight="1" x14ac:dyDescent="0.15">
      <c r="A218" s="46">
        <f>IFERROR(IF(AND($L218="○", OR(TRIM($P218)="",$R218="",$T218="",$AB218)),1001,0),3)</f>
        <v>0</v>
      </c>
      <c r="B218" s="46"/>
      <c r="C218" s="64"/>
      <c r="E218" s="177" t="s">
        <v>77</v>
      </c>
      <c r="F218" s="178" t="s">
        <v>112</v>
      </c>
      <c r="G218" s="179"/>
      <c r="H218" s="179"/>
      <c r="I218" s="179"/>
      <c r="J218" s="179"/>
      <c r="K218" s="180"/>
      <c r="L218" s="9"/>
      <c r="M218" s="10"/>
      <c r="N218" s="9"/>
      <c r="O218" s="10"/>
      <c r="P218" s="9"/>
      <c r="Q218" s="10"/>
      <c r="R218" s="7"/>
      <c r="S218" s="8"/>
      <c r="T218" s="2"/>
      <c r="U218" s="3"/>
      <c r="V218" s="4"/>
      <c r="W218" s="181"/>
      <c r="X218" s="182"/>
      <c r="Y218" s="183"/>
      <c r="Z218" s="69"/>
      <c r="AA218" s="149"/>
      <c r="AB218" s="157" t="b">
        <f t="shared" ref="AB218:AB244" si="1">AND($AB$213,TRIM($N218)="")</f>
        <v>0</v>
      </c>
      <c r="AC218" s="157" t="b">
        <f t="shared" si="0"/>
        <v>0</v>
      </c>
      <c r="AD218" s="157">
        <f>COUNTIF($N$215:$N$244,"4")</f>
        <v>0</v>
      </c>
      <c r="AE218" s="157">
        <f>COUNTIF($N$216:$N$244,"4")</f>
        <v>0</v>
      </c>
    </row>
    <row r="219" spans="1:31" ht="20.100000000000001" customHeight="1" x14ac:dyDescent="0.15">
      <c r="A219" s="46">
        <f>IFERROR(IF(AND($L219="○", OR(TRIM($P219)="",$R219="",$T219="",$AB219)),1001,0),3)</f>
        <v>0</v>
      </c>
      <c r="B219" s="46"/>
      <c r="C219" s="64"/>
      <c r="E219" s="177" t="s">
        <v>135</v>
      </c>
      <c r="F219" s="178" t="s">
        <v>113</v>
      </c>
      <c r="G219" s="179"/>
      <c r="H219" s="179"/>
      <c r="I219" s="179"/>
      <c r="J219" s="179"/>
      <c r="K219" s="180"/>
      <c r="L219" s="9"/>
      <c r="M219" s="10"/>
      <c r="N219" s="9"/>
      <c r="O219" s="10"/>
      <c r="P219" s="9"/>
      <c r="Q219" s="10"/>
      <c r="R219" s="7"/>
      <c r="S219" s="8"/>
      <c r="T219" s="2"/>
      <c r="U219" s="3"/>
      <c r="V219" s="4"/>
      <c r="W219" s="181"/>
      <c r="X219" s="182"/>
      <c r="Y219" s="183"/>
      <c r="Z219" s="69"/>
      <c r="AA219" s="149"/>
      <c r="AB219" s="157" t="b">
        <f t="shared" si="1"/>
        <v>0</v>
      </c>
      <c r="AC219" s="157" t="b">
        <f t="shared" si="0"/>
        <v>0</v>
      </c>
      <c r="AD219" s="157">
        <f>COUNTIF($N$215:$N$244,"5")</f>
        <v>0</v>
      </c>
      <c r="AE219" s="157">
        <f>COUNTIF($N$216:$N$244,"5")</f>
        <v>0</v>
      </c>
    </row>
    <row r="220" spans="1:31" ht="20.100000000000001" customHeight="1" x14ac:dyDescent="0.15">
      <c r="A220" s="46">
        <f>IFERROR(IF(AND($L220="○", OR(TRIM($P220)="",$R220="",$T220="",$AB220)),1001,0),3)</f>
        <v>0</v>
      </c>
      <c r="B220" s="46"/>
      <c r="C220" s="64"/>
      <c r="E220" s="177" t="s">
        <v>78</v>
      </c>
      <c r="F220" s="178" t="s">
        <v>114</v>
      </c>
      <c r="G220" s="179"/>
      <c r="H220" s="179"/>
      <c r="I220" s="179"/>
      <c r="J220" s="179"/>
      <c r="K220" s="180"/>
      <c r="L220" s="9"/>
      <c r="M220" s="10"/>
      <c r="N220" s="9"/>
      <c r="O220" s="10"/>
      <c r="P220" s="9"/>
      <c r="Q220" s="10"/>
      <c r="R220" s="7"/>
      <c r="S220" s="8"/>
      <c r="T220" s="2"/>
      <c r="U220" s="3"/>
      <c r="V220" s="4"/>
      <c r="W220" s="181"/>
      <c r="X220" s="182"/>
      <c r="Y220" s="183"/>
      <c r="Z220" s="69"/>
      <c r="AA220" s="149"/>
      <c r="AB220" s="157" t="b">
        <f t="shared" si="1"/>
        <v>0</v>
      </c>
      <c r="AC220" s="157" t="b">
        <f t="shared" si="0"/>
        <v>0</v>
      </c>
      <c r="AD220" s="157">
        <f>COUNTIF($N$215:$N$244,"6")</f>
        <v>0</v>
      </c>
      <c r="AE220" s="157">
        <f>COUNTIF($N$216:$N$244,"6")</f>
        <v>0</v>
      </c>
    </row>
    <row r="221" spans="1:31" ht="20.100000000000001" customHeight="1" x14ac:dyDescent="0.15">
      <c r="A221" s="46">
        <f>IFERROR(IF(AND($L221="○", OR(TRIM($P221)="",$R221="",$T221="",$AB221)),1001,0),3)</f>
        <v>0</v>
      </c>
      <c r="B221" s="46"/>
      <c r="C221" s="64"/>
      <c r="E221" s="177" t="s">
        <v>79</v>
      </c>
      <c r="F221" s="178" t="s">
        <v>115</v>
      </c>
      <c r="G221" s="179"/>
      <c r="H221" s="179"/>
      <c r="I221" s="179"/>
      <c r="J221" s="179"/>
      <c r="K221" s="180"/>
      <c r="L221" s="9"/>
      <c r="M221" s="10"/>
      <c r="N221" s="9"/>
      <c r="O221" s="10"/>
      <c r="P221" s="9"/>
      <c r="Q221" s="10"/>
      <c r="R221" s="7"/>
      <c r="S221" s="8"/>
      <c r="T221" s="2"/>
      <c r="U221" s="3"/>
      <c r="V221" s="4"/>
      <c r="W221" s="181"/>
      <c r="X221" s="182"/>
      <c r="Y221" s="183"/>
      <c r="Z221" s="69"/>
      <c r="AA221" s="149"/>
      <c r="AB221" s="157" t="b">
        <f t="shared" si="1"/>
        <v>0</v>
      </c>
      <c r="AC221" s="157" t="b">
        <f t="shared" si="0"/>
        <v>0</v>
      </c>
      <c r="AD221" s="157">
        <f>COUNTIF($N$215:$N$244,"7")</f>
        <v>0</v>
      </c>
      <c r="AE221" s="157">
        <f>COUNTIF($N$216:$N$244,"7")</f>
        <v>0</v>
      </c>
    </row>
    <row r="222" spans="1:31" ht="20.100000000000001" customHeight="1" x14ac:dyDescent="0.15">
      <c r="A222" s="46">
        <f>IFERROR(IF(AND($L222="○", OR(TRIM($P222)="",$R222="",$T222="",$AB222)),1001,0),3)</f>
        <v>0</v>
      </c>
      <c r="B222" s="46"/>
      <c r="C222" s="64"/>
      <c r="E222" s="177" t="s">
        <v>80</v>
      </c>
      <c r="F222" s="178" t="s">
        <v>116</v>
      </c>
      <c r="G222" s="179"/>
      <c r="H222" s="179"/>
      <c r="I222" s="179"/>
      <c r="J222" s="179"/>
      <c r="K222" s="180"/>
      <c r="L222" s="9"/>
      <c r="M222" s="10"/>
      <c r="N222" s="9"/>
      <c r="O222" s="10"/>
      <c r="P222" s="9"/>
      <c r="Q222" s="10"/>
      <c r="R222" s="7"/>
      <c r="S222" s="8"/>
      <c r="T222" s="2"/>
      <c r="U222" s="3"/>
      <c r="V222" s="4"/>
      <c r="W222" s="181"/>
      <c r="X222" s="182"/>
      <c r="Y222" s="183"/>
      <c r="Z222" s="69"/>
      <c r="AA222" s="149"/>
      <c r="AB222" s="157" t="b">
        <f t="shared" si="1"/>
        <v>0</v>
      </c>
      <c r="AC222" s="157" t="b">
        <f t="shared" si="0"/>
        <v>0</v>
      </c>
      <c r="AD222" s="157">
        <f>COUNTIF($N$215:$N$244,"8")</f>
        <v>0</v>
      </c>
      <c r="AE222" s="157">
        <f>COUNTIF($N$216:$N$244,"8")</f>
        <v>0</v>
      </c>
    </row>
    <row r="223" spans="1:31" ht="20.100000000000001" customHeight="1" x14ac:dyDescent="0.15">
      <c r="A223" s="46">
        <f>IFERROR(IF(AND($L223="○", OR(TRIM($P223)="",$R223="",$T223="",$AB223)),1001,0),3)</f>
        <v>0</v>
      </c>
      <c r="B223" s="46"/>
      <c r="C223" s="64"/>
      <c r="E223" s="177" t="s">
        <v>81</v>
      </c>
      <c r="F223" s="178" t="s">
        <v>185</v>
      </c>
      <c r="G223" s="179"/>
      <c r="H223" s="179"/>
      <c r="I223" s="179"/>
      <c r="J223" s="179"/>
      <c r="K223" s="180"/>
      <c r="L223" s="9"/>
      <c r="M223" s="10"/>
      <c r="N223" s="9"/>
      <c r="O223" s="10"/>
      <c r="P223" s="9"/>
      <c r="Q223" s="10"/>
      <c r="R223" s="7"/>
      <c r="S223" s="8"/>
      <c r="T223" s="2"/>
      <c r="U223" s="3"/>
      <c r="V223" s="4"/>
      <c r="W223" s="181"/>
      <c r="X223" s="182"/>
      <c r="Y223" s="183"/>
      <c r="Z223" s="69"/>
      <c r="AA223" s="149"/>
      <c r="AB223" s="157" t="b">
        <f t="shared" si="1"/>
        <v>0</v>
      </c>
      <c r="AC223" s="157" t="b">
        <f t="shared" si="0"/>
        <v>0</v>
      </c>
      <c r="AD223" s="157">
        <f>COUNTIF($N$215:$N$244,"9")</f>
        <v>0</v>
      </c>
      <c r="AE223" s="157">
        <f>COUNTIF($N$216:$N$244,"9")</f>
        <v>0</v>
      </c>
    </row>
    <row r="224" spans="1:31" ht="20.100000000000001" customHeight="1" x14ac:dyDescent="0.15">
      <c r="A224" s="46">
        <f>IFERROR(IF(AND($L224="○", OR(TRIM($P224)="",$R224="",$T224="",$AB224)),1001,0),3)</f>
        <v>0</v>
      </c>
      <c r="B224" s="46"/>
      <c r="C224" s="64"/>
      <c r="E224" s="177" t="s">
        <v>82</v>
      </c>
      <c r="F224" s="178" t="s">
        <v>117</v>
      </c>
      <c r="G224" s="179"/>
      <c r="H224" s="179"/>
      <c r="I224" s="179"/>
      <c r="J224" s="179"/>
      <c r="K224" s="180"/>
      <c r="L224" s="9"/>
      <c r="M224" s="10"/>
      <c r="N224" s="9"/>
      <c r="O224" s="10"/>
      <c r="P224" s="9"/>
      <c r="Q224" s="10"/>
      <c r="R224" s="7"/>
      <c r="S224" s="8"/>
      <c r="T224" s="2"/>
      <c r="U224" s="3"/>
      <c r="V224" s="4"/>
      <c r="W224" s="181"/>
      <c r="X224" s="182"/>
      <c r="Y224" s="183"/>
      <c r="Z224" s="69"/>
      <c r="AA224" s="149"/>
      <c r="AB224" s="157" t="b">
        <f t="shared" si="1"/>
        <v>0</v>
      </c>
      <c r="AC224" s="157" t="b">
        <f t="shared" si="0"/>
        <v>0</v>
      </c>
      <c r="AD224" s="157">
        <f>COUNTIF($N$215:$N$244,"10")</f>
        <v>0</v>
      </c>
      <c r="AE224" s="157">
        <f>COUNTIF($N$216:$N$244,"10")</f>
        <v>0</v>
      </c>
    </row>
    <row r="225" spans="1:29" ht="20.100000000000001" customHeight="1" x14ac:dyDescent="0.15">
      <c r="A225" s="46">
        <f>IFERROR(IF(AND($L225="○", OR(TRIM($P225)="",$R225="",$T225="",$AB225)),1001,0),3)</f>
        <v>0</v>
      </c>
      <c r="B225" s="46"/>
      <c r="C225" s="64"/>
      <c r="E225" s="177" t="s">
        <v>83</v>
      </c>
      <c r="F225" s="178" t="s">
        <v>118</v>
      </c>
      <c r="G225" s="179"/>
      <c r="H225" s="179"/>
      <c r="I225" s="179"/>
      <c r="J225" s="179"/>
      <c r="K225" s="180"/>
      <c r="L225" s="9"/>
      <c r="M225" s="10"/>
      <c r="N225" s="9"/>
      <c r="O225" s="10"/>
      <c r="P225" s="9"/>
      <c r="Q225" s="10"/>
      <c r="R225" s="7"/>
      <c r="S225" s="8"/>
      <c r="T225" s="2"/>
      <c r="U225" s="3"/>
      <c r="V225" s="4"/>
      <c r="W225" s="181"/>
      <c r="X225" s="182"/>
      <c r="Y225" s="183"/>
      <c r="Z225" s="69"/>
      <c r="AA225" s="149"/>
      <c r="AB225" s="157" t="b">
        <f t="shared" si="1"/>
        <v>0</v>
      </c>
      <c r="AC225" s="157" t="b">
        <f t="shared" si="0"/>
        <v>0</v>
      </c>
    </row>
    <row r="226" spans="1:29" ht="20.100000000000001" customHeight="1" x14ac:dyDescent="0.15">
      <c r="A226" s="46">
        <f>IFERROR(IF(AND($L226="○", OR(TRIM($P226)="",$R226="",$T226="",$AB226)),1001,0),3)</f>
        <v>0</v>
      </c>
      <c r="B226" s="46"/>
      <c r="C226" s="64"/>
      <c r="E226" s="177" t="s">
        <v>84</v>
      </c>
      <c r="F226" s="178" t="s">
        <v>119</v>
      </c>
      <c r="G226" s="179"/>
      <c r="H226" s="179"/>
      <c r="I226" s="179"/>
      <c r="J226" s="179"/>
      <c r="K226" s="180"/>
      <c r="L226" s="9"/>
      <c r="M226" s="10"/>
      <c r="N226" s="9"/>
      <c r="O226" s="10"/>
      <c r="P226" s="9"/>
      <c r="Q226" s="10"/>
      <c r="R226" s="7"/>
      <c r="S226" s="8"/>
      <c r="T226" s="2"/>
      <c r="U226" s="3"/>
      <c r="V226" s="4"/>
      <c r="W226" s="181"/>
      <c r="X226" s="182"/>
      <c r="Y226" s="183"/>
      <c r="Z226" s="69"/>
      <c r="AA226" s="149"/>
      <c r="AB226" s="157" t="b">
        <f t="shared" si="1"/>
        <v>0</v>
      </c>
      <c r="AC226" s="157" t="b">
        <f t="shared" si="0"/>
        <v>0</v>
      </c>
    </row>
    <row r="227" spans="1:29" ht="20.100000000000001" customHeight="1" x14ac:dyDescent="0.15">
      <c r="A227" s="46">
        <f>IFERROR(IF(AND($L227="○", OR(TRIM($P227)="",$R227="",$T227="",$AB227)),1001,0),3)</f>
        <v>0</v>
      </c>
      <c r="B227" s="46"/>
      <c r="C227" s="64"/>
      <c r="E227" s="177" t="s">
        <v>85</v>
      </c>
      <c r="F227" s="178" t="s">
        <v>120</v>
      </c>
      <c r="G227" s="179"/>
      <c r="H227" s="179"/>
      <c r="I227" s="179"/>
      <c r="J227" s="179"/>
      <c r="K227" s="180"/>
      <c r="L227" s="9"/>
      <c r="M227" s="10"/>
      <c r="N227" s="9"/>
      <c r="O227" s="10"/>
      <c r="P227" s="9"/>
      <c r="Q227" s="10"/>
      <c r="R227" s="7"/>
      <c r="S227" s="8"/>
      <c r="T227" s="2"/>
      <c r="U227" s="3"/>
      <c r="V227" s="4"/>
      <c r="W227" s="181"/>
      <c r="X227" s="182"/>
      <c r="Y227" s="183"/>
      <c r="Z227" s="69"/>
      <c r="AA227" s="149"/>
      <c r="AB227" s="157" t="b">
        <f t="shared" si="1"/>
        <v>0</v>
      </c>
      <c r="AC227" s="157" t="b">
        <f t="shared" si="0"/>
        <v>0</v>
      </c>
    </row>
    <row r="228" spans="1:29" ht="20.100000000000001" customHeight="1" x14ac:dyDescent="0.15">
      <c r="A228" s="46">
        <f>IFERROR(IF(AND($L228="○", OR(TRIM($P228)="",$R228="",$T228="",$AB228)),1001,0),3)</f>
        <v>0</v>
      </c>
      <c r="B228" s="46"/>
      <c r="C228" s="64"/>
      <c r="E228" s="177" t="s">
        <v>86</v>
      </c>
      <c r="F228" s="178" t="s">
        <v>121</v>
      </c>
      <c r="G228" s="179"/>
      <c r="H228" s="179"/>
      <c r="I228" s="179"/>
      <c r="J228" s="179"/>
      <c r="K228" s="180"/>
      <c r="L228" s="9"/>
      <c r="M228" s="10"/>
      <c r="N228" s="9"/>
      <c r="O228" s="10"/>
      <c r="P228" s="9"/>
      <c r="Q228" s="10"/>
      <c r="R228" s="7"/>
      <c r="S228" s="8"/>
      <c r="T228" s="2"/>
      <c r="U228" s="3"/>
      <c r="V228" s="4"/>
      <c r="W228" s="181"/>
      <c r="X228" s="182"/>
      <c r="Y228" s="183"/>
      <c r="Z228" s="69"/>
      <c r="AA228" s="149"/>
      <c r="AB228" s="157" t="b">
        <f t="shared" si="1"/>
        <v>0</v>
      </c>
      <c r="AC228" s="157" t="b">
        <f t="shared" si="0"/>
        <v>0</v>
      </c>
    </row>
    <row r="229" spans="1:29" ht="20.100000000000001" customHeight="1" x14ac:dyDescent="0.15">
      <c r="A229" s="46">
        <f>IFERROR(IF(AND($L229="○", OR(TRIM($P229)="",$R229="",$T229="",$AB229)),1001,0),3)</f>
        <v>0</v>
      </c>
      <c r="B229" s="46"/>
      <c r="C229" s="64"/>
      <c r="E229" s="177" t="s">
        <v>87</v>
      </c>
      <c r="F229" s="178" t="s">
        <v>122</v>
      </c>
      <c r="G229" s="179"/>
      <c r="H229" s="179"/>
      <c r="I229" s="179"/>
      <c r="J229" s="179"/>
      <c r="K229" s="180"/>
      <c r="L229" s="9"/>
      <c r="M229" s="10"/>
      <c r="N229" s="9"/>
      <c r="O229" s="10"/>
      <c r="P229" s="9"/>
      <c r="Q229" s="10"/>
      <c r="R229" s="7"/>
      <c r="S229" s="8"/>
      <c r="T229" s="2"/>
      <c r="U229" s="3"/>
      <c r="V229" s="4"/>
      <c r="W229" s="181"/>
      <c r="X229" s="182"/>
      <c r="Y229" s="183"/>
      <c r="Z229" s="69"/>
      <c r="AA229" s="149"/>
      <c r="AB229" s="157" t="b">
        <f t="shared" si="1"/>
        <v>0</v>
      </c>
      <c r="AC229" s="157" t="b">
        <f t="shared" si="0"/>
        <v>0</v>
      </c>
    </row>
    <row r="230" spans="1:29" ht="20.100000000000001" customHeight="1" x14ac:dyDescent="0.15">
      <c r="A230" s="46">
        <f>IFERROR(IF(AND($L230="○", OR(TRIM($P230)="",$R230="",$T230="",$AB230)),1001,0),3)</f>
        <v>0</v>
      </c>
      <c r="B230" s="46"/>
      <c r="C230" s="64"/>
      <c r="E230" s="177" t="s">
        <v>88</v>
      </c>
      <c r="F230" s="178" t="s">
        <v>123</v>
      </c>
      <c r="G230" s="179"/>
      <c r="H230" s="179"/>
      <c r="I230" s="179"/>
      <c r="J230" s="179"/>
      <c r="K230" s="180"/>
      <c r="L230" s="9"/>
      <c r="M230" s="10"/>
      <c r="N230" s="9"/>
      <c r="O230" s="10"/>
      <c r="P230" s="9"/>
      <c r="Q230" s="10"/>
      <c r="R230" s="7"/>
      <c r="S230" s="8"/>
      <c r="T230" s="2"/>
      <c r="U230" s="3"/>
      <c r="V230" s="4"/>
      <c r="W230" s="181"/>
      <c r="X230" s="182"/>
      <c r="Y230" s="183"/>
      <c r="Z230" s="69"/>
      <c r="AA230" s="149"/>
      <c r="AB230" s="157" t="b">
        <f t="shared" si="1"/>
        <v>0</v>
      </c>
      <c r="AC230" s="157" t="b">
        <f t="shared" si="0"/>
        <v>0</v>
      </c>
    </row>
    <row r="231" spans="1:29" ht="20.100000000000001" customHeight="1" x14ac:dyDescent="0.15">
      <c r="A231" s="46">
        <f>IFERROR(IF(AND($L231="○", OR(TRIM($P231)="",$R231="",$T231="",$AB231)),1001,0),3)</f>
        <v>0</v>
      </c>
      <c r="B231" s="46"/>
      <c r="C231" s="64"/>
      <c r="E231" s="177" t="s">
        <v>195</v>
      </c>
      <c r="F231" s="184" t="s">
        <v>197</v>
      </c>
      <c r="G231" s="179"/>
      <c r="H231" s="179"/>
      <c r="I231" s="179"/>
      <c r="J231" s="179"/>
      <c r="K231" s="180"/>
      <c r="L231" s="9"/>
      <c r="M231" s="10"/>
      <c r="N231" s="9"/>
      <c r="O231" s="10"/>
      <c r="P231" s="9"/>
      <c r="Q231" s="10"/>
      <c r="R231" s="7"/>
      <c r="S231" s="8"/>
      <c r="T231" s="2"/>
      <c r="U231" s="3"/>
      <c r="V231" s="4"/>
      <c r="W231" s="181"/>
      <c r="X231" s="182"/>
      <c r="Y231" s="183"/>
      <c r="Z231" s="69"/>
      <c r="AA231" s="149"/>
      <c r="AB231" s="157" t="b">
        <f t="shared" si="1"/>
        <v>0</v>
      </c>
      <c r="AC231" s="157" t="b">
        <f t="shared" si="0"/>
        <v>0</v>
      </c>
    </row>
    <row r="232" spans="1:29" ht="20.100000000000001" customHeight="1" x14ac:dyDescent="0.15">
      <c r="A232" s="46">
        <f>IFERROR(IF(AND($L232="○", OR(TRIM($P232)="",$R232="",$T232="",$AB232)),1001,0),3)</f>
        <v>0</v>
      </c>
      <c r="B232" s="46"/>
      <c r="C232" s="64"/>
      <c r="E232" s="177" t="s">
        <v>196</v>
      </c>
      <c r="F232" s="184" t="s">
        <v>198</v>
      </c>
      <c r="G232" s="179"/>
      <c r="H232" s="179"/>
      <c r="I232" s="179"/>
      <c r="J232" s="179"/>
      <c r="K232" s="180"/>
      <c r="L232" s="9"/>
      <c r="M232" s="10"/>
      <c r="N232" s="9"/>
      <c r="O232" s="10"/>
      <c r="P232" s="9"/>
      <c r="Q232" s="10"/>
      <c r="R232" s="7"/>
      <c r="S232" s="8"/>
      <c r="T232" s="2"/>
      <c r="U232" s="3"/>
      <c r="V232" s="4"/>
      <c r="W232" s="185"/>
      <c r="X232" s="186"/>
      <c r="Y232" s="187"/>
      <c r="Z232" s="69"/>
      <c r="AA232" s="149"/>
      <c r="AB232" s="157" t="b">
        <f t="shared" si="1"/>
        <v>0</v>
      </c>
      <c r="AC232" s="157" t="b">
        <f t="shared" si="0"/>
        <v>0</v>
      </c>
    </row>
    <row r="233" spans="1:29" ht="20.100000000000001" customHeight="1" x14ac:dyDescent="0.15">
      <c r="A233" s="46">
        <f>IFERROR(IF(AND($L233="○", OR(TRIM($P233)="",$R233="",$T233="",$AB233)),1001,0),3)</f>
        <v>0</v>
      </c>
      <c r="B233" s="46"/>
      <c r="C233" s="64"/>
      <c r="E233" s="177" t="s">
        <v>89</v>
      </c>
      <c r="F233" s="178" t="s">
        <v>124</v>
      </c>
      <c r="G233" s="179"/>
      <c r="H233" s="179"/>
      <c r="I233" s="179"/>
      <c r="J233" s="179"/>
      <c r="K233" s="180"/>
      <c r="L233" s="9"/>
      <c r="M233" s="10"/>
      <c r="N233" s="9"/>
      <c r="O233" s="10"/>
      <c r="P233" s="9"/>
      <c r="Q233" s="10"/>
      <c r="R233" s="7"/>
      <c r="S233" s="8"/>
      <c r="T233" s="2"/>
      <c r="U233" s="3"/>
      <c r="V233" s="4"/>
      <c r="W233" s="181"/>
      <c r="X233" s="182"/>
      <c r="Y233" s="183"/>
      <c r="Z233" s="69"/>
      <c r="AA233" s="149"/>
      <c r="AB233" s="157" t="b">
        <f t="shared" si="1"/>
        <v>0</v>
      </c>
      <c r="AC233" s="157" t="b">
        <f t="shared" si="0"/>
        <v>0</v>
      </c>
    </row>
    <row r="234" spans="1:29" ht="20.100000000000001" customHeight="1" x14ac:dyDescent="0.15">
      <c r="A234" s="46">
        <f>IFERROR(IF(AND($L234="○", OR(TRIM($P234)="",$R234="",$T234="",$AB234)),1001,0),3)</f>
        <v>0</v>
      </c>
      <c r="B234" s="46"/>
      <c r="C234" s="64"/>
      <c r="E234" s="177" t="s">
        <v>90</v>
      </c>
      <c r="F234" s="178" t="s">
        <v>125</v>
      </c>
      <c r="G234" s="179"/>
      <c r="H234" s="179"/>
      <c r="I234" s="179"/>
      <c r="J234" s="179"/>
      <c r="K234" s="180"/>
      <c r="L234" s="9"/>
      <c r="M234" s="10"/>
      <c r="N234" s="9"/>
      <c r="O234" s="10"/>
      <c r="P234" s="9"/>
      <c r="Q234" s="10"/>
      <c r="R234" s="7"/>
      <c r="S234" s="8"/>
      <c r="T234" s="2"/>
      <c r="U234" s="3"/>
      <c r="V234" s="4"/>
      <c r="W234" s="181"/>
      <c r="X234" s="182"/>
      <c r="Y234" s="183"/>
      <c r="Z234" s="69"/>
      <c r="AA234" s="149"/>
      <c r="AB234" s="157" t="b">
        <f t="shared" si="1"/>
        <v>0</v>
      </c>
      <c r="AC234" s="157" t="b">
        <f t="shared" si="0"/>
        <v>0</v>
      </c>
    </row>
    <row r="235" spans="1:29" ht="20.100000000000001" customHeight="1" x14ac:dyDescent="0.15">
      <c r="A235" s="46">
        <f>IFERROR(IF(AND($L235="○", OR(TRIM($P235)="",$R235="",$T235="",$AB235)),1001,0),3)</f>
        <v>0</v>
      </c>
      <c r="B235" s="46"/>
      <c r="C235" s="60"/>
      <c r="E235" s="177" t="s">
        <v>91</v>
      </c>
      <c r="F235" s="178" t="s">
        <v>126</v>
      </c>
      <c r="G235" s="179"/>
      <c r="H235" s="179"/>
      <c r="I235" s="179"/>
      <c r="J235" s="179"/>
      <c r="K235" s="180"/>
      <c r="L235" s="9"/>
      <c r="M235" s="10"/>
      <c r="N235" s="9"/>
      <c r="O235" s="10"/>
      <c r="P235" s="9"/>
      <c r="Q235" s="10"/>
      <c r="R235" s="7"/>
      <c r="S235" s="8"/>
      <c r="T235" s="2"/>
      <c r="U235" s="3"/>
      <c r="V235" s="4"/>
      <c r="W235" s="181"/>
      <c r="X235" s="182"/>
      <c r="Y235" s="183"/>
      <c r="Z235" s="112"/>
      <c r="AA235" s="101"/>
      <c r="AB235" s="157" t="b">
        <f t="shared" si="1"/>
        <v>0</v>
      </c>
      <c r="AC235" s="157" t="b">
        <f t="shared" si="0"/>
        <v>0</v>
      </c>
    </row>
    <row r="236" spans="1:29" ht="20.100000000000001" customHeight="1" x14ac:dyDescent="0.15">
      <c r="A236" s="46">
        <f>IFERROR(IF(AND($L236="○", OR(TRIM($P236)="",$R236="",$T236="",$AB236)),1001,0),3)</f>
        <v>0</v>
      </c>
      <c r="B236" s="46"/>
      <c r="C236" s="64"/>
      <c r="E236" s="177" t="s">
        <v>92</v>
      </c>
      <c r="F236" s="178" t="s">
        <v>127</v>
      </c>
      <c r="G236" s="179"/>
      <c r="H236" s="179"/>
      <c r="I236" s="179"/>
      <c r="J236" s="179"/>
      <c r="K236" s="180"/>
      <c r="L236" s="9"/>
      <c r="M236" s="10"/>
      <c r="N236" s="9"/>
      <c r="O236" s="10"/>
      <c r="P236" s="9"/>
      <c r="Q236" s="10"/>
      <c r="R236" s="7"/>
      <c r="S236" s="8"/>
      <c r="T236" s="2"/>
      <c r="U236" s="3"/>
      <c r="V236" s="4"/>
      <c r="W236" s="181"/>
      <c r="X236" s="182"/>
      <c r="Y236" s="183"/>
      <c r="Z236" s="69"/>
      <c r="AA236" s="149"/>
      <c r="AB236" s="157" t="b">
        <f t="shared" si="1"/>
        <v>0</v>
      </c>
      <c r="AC236" s="157" t="b">
        <f t="shared" si="0"/>
        <v>0</v>
      </c>
    </row>
    <row r="237" spans="1:29" ht="20.100000000000001" customHeight="1" x14ac:dyDescent="0.15">
      <c r="A237" s="46">
        <f>IFERROR(IF(AND($L237="○", OR(TRIM($P237)="",$R237="",$T237="",$AB237)),1001,0),3)</f>
        <v>0</v>
      </c>
      <c r="B237" s="46"/>
      <c r="C237" s="64"/>
      <c r="E237" s="177" t="s">
        <v>93</v>
      </c>
      <c r="F237" s="178" t="s">
        <v>128</v>
      </c>
      <c r="G237" s="179"/>
      <c r="H237" s="179"/>
      <c r="I237" s="179"/>
      <c r="J237" s="179"/>
      <c r="K237" s="180"/>
      <c r="L237" s="9"/>
      <c r="M237" s="10"/>
      <c r="N237" s="9"/>
      <c r="O237" s="10"/>
      <c r="P237" s="9"/>
      <c r="Q237" s="10"/>
      <c r="R237" s="7"/>
      <c r="S237" s="8"/>
      <c r="T237" s="2"/>
      <c r="U237" s="3"/>
      <c r="V237" s="4"/>
      <c r="W237" s="181"/>
      <c r="X237" s="182"/>
      <c r="Y237" s="183"/>
      <c r="Z237" s="69"/>
      <c r="AA237" s="149"/>
      <c r="AB237" s="157" t="b">
        <f t="shared" si="1"/>
        <v>0</v>
      </c>
      <c r="AC237" s="157" t="b">
        <f t="shared" si="0"/>
        <v>0</v>
      </c>
    </row>
    <row r="238" spans="1:29" ht="20.100000000000001" customHeight="1" x14ac:dyDescent="0.15">
      <c r="A238" s="46">
        <f>IFERROR(IF(AND($L238="○", OR(TRIM($P238)="",$R238="",$T238="",$AB238)),1001,0),3)</f>
        <v>0</v>
      </c>
      <c r="B238" s="46"/>
      <c r="C238" s="64"/>
      <c r="E238" s="177" t="s">
        <v>94</v>
      </c>
      <c r="F238" s="178" t="s">
        <v>129</v>
      </c>
      <c r="G238" s="179"/>
      <c r="H238" s="179"/>
      <c r="I238" s="179"/>
      <c r="J238" s="179"/>
      <c r="K238" s="180"/>
      <c r="L238" s="9"/>
      <c r="M238" s="10"/>
      <c r="N238" s="9"/>
      <c r="O238" s="10"/>
      <c r="P238" s="9"/>
      <c r="Q238" s="10"/>
      <c r="R238" s="7"/>
      <c r="S238" s="8"/>
      <c r="T238" s="2"/>
      <c r="U238" s="3"/>
      <c r="V238" s="4"/>
      <c r="W238" s="181"/>
      <c r="X238" s="182"/>
      <c r="Y238" s="183"/>
      <c r="Z238" s="69"/>
      <c r="AA238" s="149"/>
      <c r="AB238" s="157" t="b">
        <f t="shared" si="1"/>
        <v>0</v>
      </c>
      <c r="AC238" s="157" t="b">
        <f t="shared" si="0"/>
        <v>0</v>
      </c>
    </row>
    <row r="239" spans="1:29" ht="20.100000000000001" customHeight="1" x14ac:dyDescent="0.15">
      <c r="A239" s="46">
        <f>IFERROR(IF(AND($L239="○", OR(TRIM($P239)="",$R239="",$T239="",$AB239)),1001,0),3)</f>
        <v>0</v>
      </c>
      <c r="B239" s="46"/>
      <c r="C239" s="64"/>
      <c r="E239" s="177" t="s">
        <v>95</v>
      </c>
      <c r="F239" s="178" t="s">
        <v>130</v>
      </c>
      <c r="G239" s="179"/>
      <c r="H239" s="179"/>
      <c r="I239" s="179"/>
      <c r="J239" s="179"/>
      <c r="K239" s="180"/>
      <c r="L239" s="9"/>
      <c r="M239" s="10"/>
      <c r="N239" s="9"/>
      <c r="O239" s="10"/>
      <c r="P239" s="9"/>
      <c r="Q239" s="10"/>
      <c r="R239" s="7"/>
      <c r="S239" s="8"/>
      <c r="T239" s="2"/>
      <c r="U239" s="3"/>
      <c r="V239" s="4"/>
      <c r="W239" s="181"/>
      <c r="X239" s="182"/>
      <c r="Y239" s="183"/>
      <c r="Z239" s="69"/>
      <c r="AA239" s="149"/>
      <c r="AB239" s="157" t="b">
        <f t="shared" si="1"/>
        <v>0</v>
      </c>
      <c r="AC239" s="157" t="b">
        <f t="shared" si="0"/>
        <v>0</v>
      </c>
    </row>
    <row r="240" spans="1:29" ht="20.100000000000001" customHeight="1" x14ac:dyDescent="0.15">
      <c r="A240" s="46">
        <f>IFERROR(IF(AND($L240="○", OR(TRIM($P240)="",$R240="",$T240="",$AB240)),1001,0),3)</f>
        <v>0</v>
      </c>
      <c r="B240" s="46"/>
      <c r="C240" s="64"/>
      <c r="E240" s="177" t="s">
        <v>96</v>
      </c>
      <c r="F240" s="178" t="s">
        <v>131</v>
      </c>
      <c r="G240" s="179"/>
      <c r="H240" s="179"/>
      <c r="I240" s="179"/>
      <c r="J240" s="179"/>
      <c r="K240" s="180"/>
      <c r="L240" s="9"/>
      <c r="M240" s="10"/>
      <c r="N240" s="9"/>
      <c r="O240" s="10"/>
      <c r="P240" s="9"/>
      <c r="Q240" s="10"/>
      <c r="R240" s="7"/>
      <c r="S240" s="8"/>
      <c r="T240" s="2"/>
      <c r="U240" s="3"/>
      <c r="V240" s="4"/>
      <c r="W240" s="181"/>
      <c r="X240" s="182"/>
      <c r="Y240" s="183"/>
      <c r="Z240" s="69"/>
      <c r="AA240" s="149"/>
      <c r="AB240" s="157" t="b">
        <f t="shared" si="1"/>
        <v>0</v>
      </c>
      <c r="AC240" s="157" t="b">
        <f t="shared" si="0"/>
        <v>0</v>
      </c>
    </row>
    <row r="241" spans="1:29" ht="20.100000000000001" customHeight="1" x14ac:dyDescent="0.15">
      <c r="A241" s="46">
        <f>IFERROR(IF(AND($L241="○", OR(TRIM($P241)="",$R241="",$T241="",$AB241)),1001,0),3)</f>
        <v>0</v>
      </c>
      <c r="B241" s="46"/>
      <c r="C241" s="64"/>
      <c r="E241" s="177" t="s">
        <v>97</v>
      </c>
      <c r="F241" s="178" t="s">
        <v>184</v>
      </c>
      <c r="G241" s="179"/>
      <c r="H241" s="179"/>
      <c r="I241" s="179"/>
      <c r="J241" s="179"/>
      <c r="K241" s="180"/>
      <c r="L241" s="9"/>
      <c r="M241" s="10"/>
      <c r="N241" s="9"/>
      <c r="O241" s="10"/>
      <c r="P241" s="9"/>
      <c r="Q241" s="10"/>
      <c r="R241" s="7"/>
      <c r="S241" s="8"/>
      <c r="T241" s="2"/>
      <c r="U241" s="3"/>
      <c r="V241" s="4"/>
      <c r="W241" s="38"/>
      <c r="X241" s="3"/>
      <c r="Y241" s="4"/>
      <c r="Z241" s="69"/>
      <c r="AA241" s="149"/>
      <c r="AB241" s="157" t="b">
        <f>AND($AB$213,OR(TRIM($N241)="",$W241=""))</f>
        <v>0</v>
      </c>
      <c r="AC241" s="157" t="b">
        <f t="shared" si="0"/>
        <v>0</v>
      </c>
    </row>
    <row r="242" spans="1:29" ht="20.100000000000001" customHeight="1" x14ac:dyDescent="0.15">
      <c r="A242" s="46">
        <f>IFERROR(IF(AND($L242="○", OR(TRIM($P242)="",$R242="",$T242="",$AB242)),1001,0),3)</f>
        <v>0</v>
      </c>
      <c r="B242" s="46"/>
      <c r="C242" s="64"/>
      <c r="E242" s="177" t="s">
        <v>98</v>
      </c>
      <c r="F242" s="178" t="s">
        <v>132</v>
      </c>
      <c r="G242" s="179"/>
      <c r="H242" s="179"/>
      <c r="I242" s="179"/>
      <c r="J242" s="179"/>
      <c r="K242" s="180"/>
      <c r="L242" s="9"/>
      <c r="M242" s="10"/>
      <c r="N242" s="9"/>
      <c r="O242" s="10"/>
      <c r="P242" s="9"/>
      <c r="Q242" s="10"/>
      <c r="R242" s="7"/>
      <c r="S242" s="8"/>
      <c r="T242" s="2"/>
      <c r="U242" s="3"/>
      <c r="V242" s="4"/>
      <c r="W242" s="181"/>
      <c r="X242" s="182"/>
      <c r="Y242" s="183"/>
      <c r="Z242" s="69"/>
      <c r="AA242" s="149"/>
      <c r="AB242" s="157" t="b">
        <f t="shared" si="1"/>
        <v>0</v>
      </c>
      <c r="AC242" s="157" t="b">
        <f t="shared" si="0"/>
        <v>0</v>
      </c>
    </row>
    <row r="243" spans="1:29" ht="20.100000000000001" customHeight="1" x14ac:dyDescent="0.15">
      <c r="A243" s="46">
        <f>IFERROR(IF(AND($L243="○", OR(TRIM($P243)="",$R243="",$T243="",$AB243)),1001,0),3)</f>
        <v>0</v>
      </c>
      <c r="B243" s="46"/>
      <c r="C243" s="64"/>
      <c r="E243" s="177" t="s">
        <v>99</v>
      </c>
      <c r="F243" s="178" t="s">
        <v>133</v>
      </c>
      <c r="G243" s="179"/>
      <c r="H243" s="179"/>
      <c r="I243" s="179"/>
      <c r="J243" s="179"/>
      <c r="K243" s="180"/>
      <c r="L243" s="9"/>
      <c r="M243" s="10"/>
      <c r="N243" s="9"/>
      <c r="O243" s="10"/>
      <c r="P243" s="9"/>
      <c r="Q243" s="10"/>
      <c r="R243" s="7"/>
      <c r="S243" s="8"/>
      <c r="T243" s="2"/>
      <c r="U243" s="3"/>
      <c r="V243" s="4"/>
      <c r="W243" s="181"/>
      <c r="X243" s="182"/>
      <c r="Y243" s="183"/>
      <c r="Z243" s="69"/>
      <c r="AA243" s="149"/>
      <c r="AB243" s="157" t="b">
        <f t="shared" si="1"/>
        <v>0</v>
      </c>
      <c r="AC243" s="157" t="b">
        <f t="shared" si="0"/>
        <v>0</v>
      </c>
    </row>
    <row r="244" spans="1:29" ht="20.100000000000001" customHeight="1" x14ac:dyDescent="0.15">
      <c r="A244" s="46">
        <f>IFERROR(IF(AND($L244="○", OR(TRIM($P244)="",$R244="",$T244="",$AB244)),1001,0),3)</f>
        <v>0</v>
      </c>
      <c r="B244" s="46"/>
      <c r="C244" s="64"/>
      <c r="E244" s="188" t="s">
        <v>100</v>
      </c>
      <c r="F244" s="189" t="s">
        <v>134</v>
      </c>
      <c r="G244" s="190"/>
      <c r="H244" s="190"/>
      <c r="I244" s="190"/>
      <c r="J244" s="190"/>
      <c r="K244" s="191"/>
      <c r="L244" s="5"/>
      <c r="M244" s="6"/>
      <c r="N244" s="5"/>
      <c r="O244" s="6"/>
      <c r="P244" s="5"/>
      <c r="Q244" s="6"/>
      <c r="R244" s="36"/>
      <c r="S244" s="37"/>
      <c r="T244" s="33"/>
      <c r="U244" s="34"/>
      <c r="V244" s="35"/>
      <c r="W244" s="192"/>
      <c r="X244" s="193"/>
      <c r="Y244" s="194"/>
      <c r="Z244" s="69"/>
      <c r="AA244" s="149"/>
      <c r="AB244" s="157" t="b">
        <f t="shared" si="1"/>
        <v>0</v>
      </c>
      <c r="AC244" s="157" t="b">
        <f t="shared" si="0"/>
        <v>0</v>
      </c>
    </row>
    <row r="245" spans="1:29" ht="45" customHeight="1" x14ac:dyDescent="0.15">
      <c r="A245" s="46"/>
      <c r="B245" s="46"/>
      <c r="C245" s="64"/>
      <c r="E245" s="195" t="s">
        <v>221</v>
      </c>
      <c r="F245" s="195"/>
      <c r="G245" s="195"/>
      <c r="H245" s="195"/>
      <c r="I245" s="195"/>
      <c r="J245" s="195"/>
      <c r="K245" s="195"/>
      <c r="L245" s="195"/>
      <c r="M245" s="195"/>
      <c r="N245" s="195"/>
      <c r="O245" s="195"/>
      <c r="P245" s="195"/>
      <c r="Q245" s="195"/>
      <c r="R245" s="195"/>
      <c r="S245" s="195"/>
      <c r="T245" s="195"/>
      <c r="U245" s="195"/>
      <c r="V245" s="195"/>
      <c r="W245" s="195"/>
      <c r="X245" s="195"/>
      <c r="Y245" s="195"/>
      <c r="Z245" s="69"/>
      <c r="AA245" s="149"/>
    </row>
    <row r="246" spans="1:29" ht="45" customHeight="1" x14ac:dyDescent="0.15">
      <c r="A246" s="46"/>
      <c r="B246" s="46"/>
      <c r="C246" s="64"/>
      <c r="E246" s="196" t="s">
        <v>222</v>
      </c>
      <c r="F246" s="196"/>
      <c r="G246" s="196"/>
      <c r="H246" s="196"/>
      <c r="I246" s="196"/>
      <c r="J246" s="196"/>
      <c r="K246" s="196"/>
      <c r="L246" s="196"/>
      <c r="M246" s="196"/>
      <c r="N246" s="196"/>
      <c r="O246" s="196"/>
      <c r="P246" s="196"/>
      <c r="Q246" s="196"/>
      <c r="R246" s="196"/>
      <c r="S246" s="196"/>
      <c r="T246" s="196"/>
      <c r="U246" s="196"/>
      <c r="V246" s="196"/>
      <c r="W246" s="196"/>
      <c r="X246" s="196"/>
      <c r="Y246" s="196"/>
      <c r="Z246" s="69"/>
      <c r="AA246" s="149"/>
    </row>
    <row r="247" spans="1:29" ht="19.899999999999999" customHeight="1" x14ac:dyDescent="0.15">
      <c r="A247" s="46"/>
      <c r="B247" s="46"/>
      <c r="C247" s="64"/>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69"/>
      <c r="AA247" s="149"/>
    </row>
    <row r="248" spans="1:29" ht="19.899999999999999" customHeight="1" x14ac:dyDescent="0.15">
      <c r="A248" s="46"/>
      <c r="B248" s="46"/>
      <c r="C248" s="64"/>
      <c r="D248" s="65">
        <v>4</v>
      </c>
      <c r="E248" s="198" t="s">
        <v>199</v>
      </c>
      <c r="F248" s="197"/>
      <c r="G248" s="197"/>
      <c r="H248" s="197"/>
      <c r="I248" s="197"/>
      <c r="J248" s="197"/>
      <c r="K248" s="197"/>
      <c r="L248" s="197"/>
      <c r="M248" s="197"/>
      <c r="N248" s="197"/>
      <c r="O248" s="197"/>
      <c r="P248" s="197"/>
      <c r="Q248" s="197"/>
      <c r="R248" s="197"/>
      <c r="S248" s="197"/>
      <c r="T248" s="197"/>
      <c r="U248" s="197"/>
      <c r="V248" s="197"/>
      <c r="W248" s="197"/>
      <c r="X248" s="197"/>
      <c r="Y248" s="197"/>
      <c r="Z248" s="69"/>
      <c r="AA248" s="149"/>
    </row>
    <row r="249" spans="1:29" ht="19.899999999999999" customHeight="1" x14ac:dyDescent="0.15">
      <c r="A249" s="46"/>
      <c r="B249" s="46"/>
      <c r="C249" s="64"/>
      <c r="E249" s="199" t="s">
        <v>204</v>
      </c>
      <c r="F249" s="117"/>
      <c r="G249" s="117"/>
      <c r="H249" s="117"/>
      <c r="I249" s="200"/>
      <c r="J249" s="200"/>
      <c r="K249" s="200"/>
      <c r="L249" s="200"/>
      <c r="M249" s="201"/>
      <c r="N249" s="197"/>
      <c r="O249" s="197"/>
      <c r="P249" s="197"/>
      <c r="Q249" s="197"/>
      <c r="R249" s="197"/>
      <c r="S249" s="197"/>
      <c r="T249" s="197"/>
      <c r="U249" s="197"/>
      <c r="V249" s="197"/>
      <c r="W249" s="197"/>
      <c r="X249" s="197"/>
      <c r="Y249" s="197"/>
      <c r="Z249" s="69"/>
      <c r="AA249" s="149"/>
    </row>
    <row r="250" spans="1:29" ht="30" customHeight="1" x14ac:dyDescent="0.15">
      <c r="A250" s="46">
        <f>IFERROR(IF($I250="",1001,0),3)</f>
        <v>1001</v>
      </c>
      <c r="B250" s="46"/>
      <c r="C250" s="64"/>
      <c r="D250" s="112"/>
      <c r="E250" s="202" t="s">
        <v>200</v>
      </c>
      <c r="F250" s="203"/>
      <c r="G250" s="203"/>
      <c r="H250" s="204"/>
      <c r="I250" s="18"/>
      <c r="J250" s="24"/>
      <c r="K250" s="24"/>
      <c r="L250" s="24"/>
      <c r="M250" s="25"/>
      <c r="P250" s="197"/>
      <c r="Q250" s="197"/>
      <c r="W250" s="197"/>
      <c r="X250" s="197"/>
      <c r="Y250" s="197"/>
      <c r="Z250" s="69"/>
      <c r="AA250" s="149"/>
    </row>
    <row r="251" spans="1:29" ht="19.899999999999999" customHeight="1" x14ac:dyDescent="0.15">
      <c r="A251" s="46">
        <f>IFERROR(IF($I251="",1001,0),3)</f>
        <v>1001</v>
      </c>
      <c r="B251" s="46"/>
      <c r="C251" s="64"/>
      <c r="D251" s="112"/>
      <c r="E251" s="125" t="s">
        <v>201</v>
      </c>
      <c r="F251" s="126"/>
      <c r="G251" s="126"/>
      <c r="H251" s="205"/>
      <c r="I251" s="7"/>
      <c r="J251" s="31"/>
      <c r="K251" s="31"/>
      <c r="L251" s="31"/>
      <c r="M251" s="32"/>
      <c r="P251" s="197"/>
      <c r="Q251" s="197"/>
      <c r="W251" s="197"/>
      <c r="X251" s="197"/>
      <c r="Y251" s="197"/>
      <c r="Z251" s="69"/>
      <c r="AA251" s="149"/>
    </row>
    <row r="252" spans="1:29" ht="19.899999999999999" customHeight="1" x14ac:dyDescent="0.15">
      <c r="A252" s="46">
        <f>IFERROR(IF($I252="",1001,0),3)</f>
        <v>1001</v>
      </c>
      <c r="B252" s="46"/>
      <c r="C252" s="64"/>
      <c r="D252" s="112"/>
      <c r="E252" s="125" t="s">
        <v>202</v>
      </c>
      <c r="F252" s="126"/>
      <c r="G252" s="126"/>
      <c r="H252" s="205"/>
      <c r="I252" s="7"/>
      <c r="J252" s="31"/>
      <c r="K252" s="31"/>
      <c r="L252" s="31"/>
      <c r="M252" s="32"/>
      <c r="P252" s="197"/>
      <c r="Q252" s="197"/>
      <c r="W252" s="197"/>
      <c r="X252" s="197"/>
      <c r="Y252" s="197"/>
      <c r="Z252" s="69"/>
      <c r="AA252" s="149"/>
    </row>
    <row r="253" spans="1:29" ht="19.899999999999999" customHeight="1" x14ac:dyDescent="0.15">
      <c r="A253" s="46">
        <f>IFERROR(IF($I253="",1001,0),3)</f>
        <v>1001</v>
      </c>
      <c r="B253" s="46"/>
      <c r="C253" s="64"/>
      <c r="D253" s="112"/>
      <c r="E253" s="206" t="s">
        <v>203</v>
      </c>
      <c r="F253" s="207"/>
      <c r="G253" s="207"/>
      <c r="H253" s="208"/>
      <c r="I253" s="36"/>
      <c r="J253" s="28"/>
      <c r="K253" s="28"/>
      <c r="L253" s="28"/>
      <c r="M253" s="29"/>
      <c r="P253" s="197"/>
      <c r="Q253" s="197"/>
      <c r="W253" s="197"/>
      <c r="X253" s="197"/>
      <c r="Y253" s="197"/>
      <c r="Z253" s="69"/>
      <c r="AA253" s="149"/>
    </row>
    <row r="254" spans="1:29" ht="19.899999999999999" customHeight="1" x14ac:dyDescent="0.15">
      <c r="A254" s="46"/>
      <c r="B254" s="46"/>
      <c r="C254" s="64"/>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69"/>
      <c r="AA254" s="149"/>
    </row>
    <row r="255" spans="1:29" ht="19.899999999999999" customHeight="1" x14ac:dyDescent="0.15">
      <c r="A255" s="46"/>
      <c r="B255" s="46"/>
      <c r="C255" s="64"/>
      <c r="D255" s="65">
        <v>5</v>
      </c>
      <c r="E255" s="198" t="s">
        <v>205</v>
      </c>
      <c r="F255" s="197"/>
      <c r="G255" s="197"/>
      <c r="I255" s="16"/>
      <c r="J255" s="16"/>
      <c r="K255" s="16"/>
      <c r="L255" s="16"/>
      <c r="M255" s="16"/>
      <c r="N255" s="142" t="s">
        <v>217</v>
      </c>
      <c r="O255" s="197"/>
      <c r="P255" s="197"/>
      <c r="Q255" s="197"/>
      <c r="R255" s="197"/>
      <c r="S255" s="197"/>
      <c r="T255" s="197"/>
      <c r="U255" s="197"/>
      <c r="V255" s="197"/>
      <c r="W255" s="197"/>
      <c r="X255" s="197"/>
      <c r="Y255" s="197"/>
      <c r="Z255" s="69"/>
      <c r="AA255" s="149"/>
    </row>
    <row r="256" spans="1:29" ht="19.899999999999999" customHeight="1" x14ac:dyDescent="0.15">
      <c r="A256" s="46"/>
      <c r="B256" s="46"/>
      <c r="C256" s="64"/>
      <c r="E256" s="197"/>
      <c r="F256" s="197"/>
      <c r="G256" s="197"/>
      <c r="I256" s="144"/>
      <c r="J256" s="79" t="s">
        <v>71</v>
      </c>
      <c r="K256" s="144"/>
      <c r="L256" s="144"/>
      <c r="M256" s="144"/>
      <c r="N256" s="197"/>
      <c r="O256" s="197"/>
      <c r="P256" s="197"/>
      <c r="Q256" s="197"/>
      <c r="R256" s="197"/>
      <c r="S256" s="197"/>
      <c r="T256" s="197"/>
      <c r="U256" s="197"/>
      <c r="V256" s="197"/>
      <c r="W256" s="197"/>
      <c r="X256" s="197"/>
      <c r="Y256" s="197"/>
      <c r="Z256" s="69"/>
      <c r="AA256" s="149"/>
    </row>
    <row r="257" spans="1:26" ht="19.899999999999999" customHeight="1" x14ac:dyDescent="0.15">
      <c r="A257" s="46"/>
      <c r="B257" s="46"/>
      <c r="C257" s="84"/>
      <c r="D257" s="85"/>
      <c r="E257" s="85"/>
      <c r="F257" s="85"/>
      <c r="G257" s="85"/>
      <c r="H257" s="85"/>
      <c r="I257" s="85"/>
      <c r="J257" s="85"/>
      <c r="K257" s="85"/>
      <c r="L257" s="85"/>
      <c r="M257" s="209"/>
      <c r="N257" s="85"/>
      <c r="O257" s="114"/>
      <c r="P257" s="86"/>
      <c r="Q257" s="108"/>
      <c r="R257" s="108"/>
      <c r="S257" s="108"/>
      <c r="T257" s="108"/>
      <c r="U257" s="108"/>
      <c r="V257" s="108"/>
      <c r="W257" s="108"/>
      <c r="X257" s="108"/>
      <c r="Y257" s="86"/>
      <c r="Z257" s="88"/>
    </row>
    <row r="258" spans="1:26" ht="19.899999999999999" customHeight="1" x14ac:dyDescent="0.15"/>
  </sheetData>
  <sheetProtection algorithmName="SHA-512" hashValue="LVPcVT6VeiVmTxg5R8xUtkJudDHqy1torTHhFlbZL80Vud5sPc1ALAErUekftDGxJ6bEbGmNeil6Z322T0wjjQ==" saltValue="3Hf20PnIM7wypyjh1U5nYg==" spinCount="100000" sheet="1" objects="1" scenarios="1"/>
  <dataConsolidate/>
  <mergeCells count="273">
    <mergeCell ref="I255:M255"/>
    <mergeCell ref="E250:H250"/>
    <mergeCell ref="E251:H251"/>
    <mergeCell ref="E252:H252"/>
    <mergeCell ref="E253:H253"/>
    <mergeCell ref="I250:M250"/>
    <mergeCell ref="I251:M251"/>
    <mergeCell ref="I252:M252"/>
    <mergeCell ref="I253:M253"/>
    <mergeCell ref="W241:Y241"/>
    <mergeCell ref="W242:Y242"/>
    <mergeCell ref="W243:Y243"/>
    <mergeCell ref="W244:Y244"/>
    <mergeCell ref="E246:Y246"/>
    <mergeCell ref="W229:Y229"/>
    <mergeCell ref="W230:Y230"/>
    <mergeCell ref="W231:Y231"/>
    <mergeCell ref="W233:Y233"/>
    <mergeCell ref="W234:Y234"/>
    <mergeCell ref="W235:Y235"/>
    <mergeCell ref="W236:Y236"/>
    <mergeCell ref="W237:Y237"/>
    <mergeCell ref="W238:Y238"/>
    <mergeCell ref="L239:M239"/>
    <mergeCell ref="L240:M240"/>
    <mergeCell ref="L241:M241"/>
    <mergeCell ref="L242:M242"/>
    <mergeCell ref="L243:M243"/>
    <mergeCell ref="L244:M244"/>
    <mergeCell ref="L233:M233"/>
    <mergeCell ref="L234:M234"/>
    <mergeCell ref="L229:M229"/>
    <mergeCell ref="L230:M230"/>
    <mergeCell ref="W216:Y216"/>
    <mergeCell ref="W217:Y217"/>
    <mergeCell ref="W218:Y218"/>
    <mergeCell ref="W219:Y219"/>
    <mergeCell ref="W220:Y220"/>
    <mergeCell ref="W221:Y221"/>
    <mergeCell ref="W222:Y222"/>
    <mergeCell ref="W239:Y239"/>
    <mergeCell ref="W240:Y240"/>
    <mergeCell ref="W223:Y223"/>
    <mergeCell ref="W224:Y224"/>
    <mergeCell ref="W225:Y225"/>
    <mergeCell ref="W226:Y226"/>
    <mergeCell ref="W227:Y227"/>
    <mergeCell ref="W228:Y228"/>
    <mergeCell ref="L231:M231"/>
    <mergeCell ref="N227:O227"/>
    <mergeCell ref="N228:O228"/>
    <mergeCell ref="L237:M237"/>
    <mergeCell ref="L238:M238"/>
    <mergeCell ref="L221:M221"/>
    <mergeCell ref="L222:M222"/>
    <mergeCell ref="L223:M223"/>
    <mergeCell ref="L224:M224"/>
    <mergeCell ref="L225:M225"/>
    <mergeCell ref="L226:M226"/>
    <mergeCell ref="L227:M227"/>
    <mergeCell ref="L228:M228"/>
    <mergeCell ref="N232:O232"/>
    <mergeCell ref="L232:M232"/>
    <mergeCell ref="L216:M216"/>
    <mergeCell ref="L217:M217"/>
    <mergeCell ref="L218:M218"/>
    <mergeCell ref="L219:M219"/>
    <mergeCell ref="L220:M220"/>
    <mergeCell ref="T244:V244"/>
    <mergeCell ref="R242:S242"/>
    <mergeCell ref="R243:S243"/>
    <mergeCell ref="R244:S244"/>
    <mergeCell ref="R216:S216"/>
    <mergeCell ref="R217:S217"/>
    <mergeCell ref="T239:V239"/>
    <mergeCell ref="T231:V231"/>
    <mergeCell ref="T233:V233"/>
    <mergeCell ref="T234:V234"/>
    <mergeCell ref="N220:O220"/>
    <mergeCell ref="N221:O221"/>
    <mergeCell ref="N222:O222"/>
    <mergeCell ref="N223:O223"/>
    <mergeCell ref="N224:O224"/>
    <mergeCell ref="N225:O225"/>
    <mergeCell ref="N226:O226"/>
    <mergeCell ref="L235:M235"/>
    <mergeCell ref="L236:M236"/>
    <mergeCell ref="W1:Z1"/>
    <mergeCell ref="I159:M159"/>
    <mergeCell ref="I22:Y22"/>
    <mergeCell ref="I24:Y24"/>
    <mergeCell ref="I169:Y169"/>
    <mergeCell ref="J15:Y15"/>
    <mergeCell ref="I28:Y28"/>
    <mergeCell ref="I40:Y40"/>
    <mergeCell ref="I87:Y87"/>
    <mergeCell ref="I126:Y126"/>
    <mergeCell ref="I30:Y30"/>
    <mergeCell ref="I42:M42"/>
    <mergeCell ref="J74:Y74"/>
    <mergeCell ref="I75:Y75"/>
    <mergeCell ref="J76:Y76"/>
    <mergeCell ref="I77:Y77"/>
    <mergeCell ref="I73:Y73"/>
    <mergeCell ref="I112:Y112"/>
    <mergeCell ref="P242:Q242"/>
    <mergeCell ref="P243:Q243"/>
    <mergeCell ref="T240:V240"/>
    <mergeCell ref="T241:V241"/>
    <mergeCell ref="N238:O238"/>
    <mergeCell ref="T242:V242"/>
    <mergeCell ref="T243:V243"/>
    <mergeCell ref="N239:O239"/>
    <mergeCell ref="N240:O240"/>
    <mergeCell ref="N241:O241"/>
    <mergeCell ref="R240:S240"/>
    <mergeCell ref="R241:S241"/>
    <mergeCell ref="R239:S239"/>
    <mergeCell ref="T238:V238"/>
    <mergeCell ref="P239:Q239"/>
    <mergeCell ref="R238:S238"/>
    <mergeCell ref="C109:H109"/>
    <mergeCell ref="P240:Q240"/>
    <mergeCell ref="P241:Q241"/>
    <mergeCell ref="J209:Y209"/>
    <mergeCell ref="I210:M210"/>
    <mergeCell ref="N214:O214"/>
    <mergeCell ref="E214:K214"/>
    <mergeCell ref="T214:V214"/>
    <mergeCell ref="I199:M199"/>
    <mergeCell ref="I184:M184"/>
    <mergeCell ref="C174:H174"/>
    <mergeCell ref="E185:H185"/>
    <mergeCell ref="C150:H150"/>
    <mergeCell ref="T224:V224"/>
    <mergeCell ref="J198:Y198"/>
    <mergeCell ref="I114:Y114"/>
    <mergeCell ref="I116:Y116"/>
    <mergeCell ref="I122:M122"/>
    <mergeCell ref="I124:M124"/>
    <mergeCell ref="C205:H205"/>
    <mergeCell ref="I163:Y163"/>
    <mergeCell ref="E183:H183"/>
    <mergeCell ref="I183:M183"/>
    <mergeCell ref="E184:H184"/>
    <mergeCell ref="E15:H15"/>
    <mergeCell ref="C13:H13"/>
    <mergeCell ref="I71:Y71"/>
    <mergeCell ref="I63:M63"/>
    <mergeCell ref="I20:M20"/>
    <mergeCell ref="I176:M176"/>
    <mergeCell ref="I182:M182"/>
    <mergeCell ref="I36:M36"/>
    <mergeCell ref="I38:M38"/>
    <mergeCell ref="I69:M69"/>
    <mergeCell ref="I79:Y79"/>
    <mergeCell ref="I81:Y81"/>
    <mergeCell ref="I83:M83"/>
    <mergeCell ref="I85:M85"/>
    <mergeCell ref="I32:Y32"/>
    <mergeCell ref="I34:M34"/>
    <mergeCell ref="I120:Y120"/>
    <mergeCell ref="I153:M153"/>
    <mergeCell ref="D111:Y111"/>
    <mergeCell ref="I155:Y155"/>
    <mergeCell ref="I157:Y157"/>
    <mergeCell ref="E182:H182"/>
    <mergeCell ref="I26:Y26"/>
    <mergeCell ref="C60:H60"/>
    <mergeCell ref="J196:Y196"/>
    <mergeCell ref="I197:M197"/>
    <mergeCell ref="I165:M165"/>
    <mergeCell ref="I167:M167"/>
    <mergeCell ref="I118:M118"/>
    <mergeCell ref="I161:M161"/>
    <mergeCell ref="R214:S214"/>
    <mergeCell ref="R215:S215"/>
    <mergeCell ref="I208:M208"/>
    <mergeCell ref="E213:Y213"/>
    <mergeCell ref="I178:M178"/>
    <mergeCell ref="L215:M215"/>
    <mergeCell ref="W214:Y214"/>
    <mergeCell ref="W215:Y215"/>
    <mergeCell ref="P214:Q214"/>
    <mergeCell ref="I185:M185"/>
    <mergeCell ref="I187:M187"/>
    <mergeCell ref="I189:M189"/>
    <mergeCell ref="I191:M191"/>
    <mergeCell ref="J194:Y194"/>
    <mergeCell ref="I193:M193"/>
    <mergeCell ref="L214:M214"/>
    <mergeCell ref="I195:M195"/>
    <mergeCell ref="R235:S235"/>
    <mergeCell ref="R236:S236"/>
    <mergeCell ref="R237:S237"/>
    <mergeCell ref="P229:Q229"/>
    <mergeCell ref="P230:Q230"/>
    <mergeCell ref="P231:Q231"/>
    <mergeCell ref="P233:Q233"/>
    <mergeCell ref="P234:Q234"/>
    <mergeCell ref="N231:O231"/>
    <mergeCell ref="N233:O233"/>
    <mergeCell ref="N234:O234"/>
    <mergeCell ref="N235:O235"/>
    <mergeCell ref="P232:Q232"/>
    <mergeCell ref="R232:S232"/>
    <mergeCell ref="P228:Q228"/>
    <mergeCell ref="N218:O218"/>
    <mergeCell ref="N219:O219"/>
    <mergeCell ref="N215:O215"/>
    <mergeCell ref="N216:O216"/>
    <mergeCell ref="N217:O217"/>
    <mergeCell ref="N242:O242"/>
    <mergeCell ref="N243:O243"/>
    <mergeCell ref="P235:Q235"/>
    <mergeCell ref="P238:Q238"/>
    <mergeCell ref="P236:Q236"/>
    <mergeCell ref="P237:Q237"/>
    <mergeCell ref="N229:O229"/>
    <mergeCell ref="N230:O230"/>
    <mergeCell ref="N236:O236"/>
    <mergeCell ref="N237:O237"/>
    <mergeCell ref="P215:Q215"/>
    <mergeCell ref="P216:Q216"/>
    <mergeCell ref="P217:Q217"/>
    <mergeCell ref="P218:Q218"/>
    <mergeCell ref="P219:Q219"/>
    <mergeCell ref="P220:Q220"/>
    <mergeCell ref="P221:Q221"/>
    <mergeCell ref="P222:Q222"/>
    <mergeCell ref="R219:S219"/>
    <mergeCell ref="R220:S220"/>
    <mergeCell ref="R221:S221"/>
    <mergeCell ref="R218:S218"/>
    <mergeCell ref="R233:S233"/>
    <mergeCell ref="R234:S234"/>
    <mergeCell ref="T215:V215"/>
    <mergeCell ref="T216:V216"/>
    <mergeCell ref="T217:V217"/>
    <mergeCell ref="T218:V218"/>
    <mergeCell ref="T219:V219"/>
    <mergeCell ref="T220:V220"/>
    <mergeCell ref="T221:V221"/>
    <mergeCell ref="T222:V222"/>
    <mergeCell ref="T223:V223"/>
    <mergeCell ref="R222:S222"/>
    <mergeCell ref="R230:S230"/>
    <mergeCell ref="R231:S231"/>
    <mergeCell ref="T232:V232"/>
    <mergeCell ref="E245:Y245"/>
    <mergeCell ref="T230:V230"/>
    <mergeCell ref="P244:Q244"/>
    <mergeCell ref="R223:S223"/>
    <mergeCell ref="R224:S224"/>
    <mergeCell ref="R225:S225"/>
    <mergeCell ref="R226:S226"/>
    <mergeCell ref="R227:S227"/>
    <mergeCell ref="R228:S228"/>
    <mergeCell ref="R229:S229"/>
    <mergeCell ref="T235:V235"/>
    <mergeCell ref="T225:V225"/>
    <mergeCell ref="T226:V226"/>
    <mergeCell ref="T227:V227"/>
    <mergeCell ref="T228:V228"/>
    <mergeCell ref="T229:V229"/>
    <mergeCell ref="T236:V236"/>
    <mergeCell ref="T237:V237"/>
    <mergeCell ref="N244:O244"/>
    <mergeCell ref="P223:Q223"/>
    <mergeCell ref="P224:Q224"/>
    <mergeCell ref="P225:Q225"/>
    <mergeCell ref="P226:Q226"/>
    <mergeCell ref="P227:Q227"/>
  </mergeCells>
  <phoneticPr fontId="4"/>
  <conditionalFormatting sqref="I20:M20">
    <cfRule type="expression" dxfId="203" priority="204" stopIfTrue="1">
      <formula>$A20&lt;&gt;0</formula>
    </cfRule>
  </conditionalFormatting>
  <conditionalFormatting sqref="I22:Y22">
    <cfRule type="expression" dxfId="202" priority="203" stopIfTrue="1">
      <formula>$A22&lt;&gt;0</formula>
    </cfRule>
  </conditionalFormatting>
  <conditionalFormatting sqref="I24:Y24">
    <cfRule type="expression" dxfId="201" priority="202" stopIfTrue="1">
      <formula>$A24&lt;&gt;0</formula>
    </cfRule>
  </conditionalFormatting>
  <conditionalFormatting sqref="I26:Y26">
    <cfRule type="expression" dxfId="200" priority="201" stopIfTrue="1">
      <formula>$A26&lt;&gt;0</formula>
    </cfRule>
  </conditionalFormatting>
  <conditionalFormatting sqref="I28:Y28">
    <cfRule type="expression" dxfId="199" priority="200" stopIfTrue="1">
      <formula>$A28&lt;&gt;0</formula>
    </cfRule>
  </conditionalFormatting>
  <conditionalFormatting sqref="I30:Y30">
    <cfRule type="expression" dxfId="198" priority="199" stopIfTrue="1">
      <formula>$A30&lt;&gt;0</formula>
    </cfRule>
  </conditionalFormatting>
  <conditionalFormatting sqref="I32:Y32">
    <cfRule type="expression" dxfId="197" priority="198" stopIfTrue="1">
      <formula>$A32&lt;&gt;0</formula>
    </cfRule>
  </conditionalFormatting>
  <conditionalFormatting sqref="I34:M34">
    <cfRule type="expression" dxfId="196" priority="197" stopIfTrue="1">
      <formula>$A34&lt;&gt;0</formula>
    </cfRule>
  </conditionalFormatting>
  <conditionalFormatting sqref="I36:M36">
    <cfRule type="expression" dxfId="195" priority="196" stopIfTrue="1">
      <formula>$A36&lt;&gt;0</formula>
    </cfRule>
  </conditionalFormatting>
  <conditionalFormatting sqref="I38:M38">
    <cfRule type="expression" dxfId="194" priority="195" stopIfTrue="1">
      <formula>$A38&lt;&gt;0</formula>
    </cfRule>
  </conditionalFormatting>
  <conditionalFormatting sqref="I40:Y40">
    <cfRule type="expression" dxfId="193" priority="194" stopIfTrue="1">
      <formula>$A40&lt;&gt;0</formula>
    </cfRule>
  </conditionalFormatting>
  <conditionalFormatting sqref="I42:M42">
    <cfRule type="expression" dxfId="192" priority="193" stopIfTrue="1">
      <formula>$A42&lt;&gt;0</formula>
    </cfRule>
  </conditionalFormatting>
  <conditionalFormatting sqref="I63:M63">
    <cfRule type="expression" dxfId="191" priority="192" stopIfTrue="1">
      <formula>$A63&lt;&gt;0</formula>
    </cfRule>
  </conditionalFormatting>
  <conditionalFormatting sqref="I69:M69">
    <cfRule type="expression" dxfId="190" priority="191" stopIfTrue="1">
      <formula>$A69&lt;&gt;0</formula>
    </cfRule>
  </conditionalFormatting>
  <conditionalFormatting sqref="I71:Y71">
    <cfRule type="expression" dxfId="189" priority="190" stopIfTrue="1">
      <formula>$A71&lt;&gt;0</formula>
    </cfRule>
  </conditionalFormatting>
  <conditionalFormatting sqref="I73:Y73">
    <cfRule type="expression" dxfId="188" priority="189" stopIfTrue="1">
      <formula>$A73&lt;&gt;0</formula>
    </cfRule>
  </conditionalFormatting>
  <conditionalFormatting sqref="I75:Y75">
    <cfRule type="expression" dxfId="187" priority="188" stopIfTrue="1">
      <formula>$A75&lt;&gt;0</formula>
    </cfRule>
  </conditionalFormatting>
  <conditionalFormatting sqref="I77:Y77">
    <cfRule type="expression" dxfId="186" priority="187" stopIfTrue="1">
      <formula>$A77&lt;&gt;0</formula>
    </cfRule>
  </conditionalFormatting>
  <conditionalFormatting sqref="I79:Y79">
    <cfRule type="expression" dxfId="185" priority="186" stopIfTrue="1">
      <formula>$A79&lt;&gt;0</formula>
    </cfRule>
  </conditionalFormatting>
  <conditionalFormatting sqref="I81:Y81">
    <cfRule type="expression" dxfId="184" priority="185" stopIfTrue="1">
      <formula>$A81&lt;&gt;0</formula>
    </cfRule>
  </conditionalFormatting>
  <conditionalFormatting sqref="I83:M83">
    <cfRule type="expression" dxfId="183" priority="184" stopIfTrue="1">
      <formula>$A83&lt;&gt;0</formula>
    </cfRule>
  </conditionalFormatting>
  <conditionalFormatting sqref="I85:M85">
    <cfRule type="expression" dxfId="182" priority="183" stopIfTrue="1">
      <formula>$A85&lt;&gt;0</formula>
    </cfRule>
  </conditionalFormatting>
  <conditionalFormatting sqref="I87:Y87">
    <cfRule type="expression" dxfId="181" priority="182" stopIfTrue="1">
      <formula>$A87&lt;&gt;0</formula>
    </cfRule>
  </conditionalFormatting>
  <conditionalFormatting sqref="I114:Y114">
    <cfRule type="expression" dxfId="180" priority="181" stopIfTrue="1">
      <formula>$A114&lt;&gt;0</formula>
    </cfRule>
  </conditionalFormatting>
  <conditionalFormatting sqref="I116:Y116">
    <cfRule type="expression" dxfId="179" priority="180" stopIfTrue="1">
      <formula>$A116&lt;&gt;0</formula>
    </cfRule>
  </conditionalFormatting>
  <conditionalFormatting sqref="I120:Y120">
    <cfRule type="expression" dxfId="178" priority="179" stopIfTrue="1">
      <formula>$A120&lt;&gt;0</formula>
    </cfRule>
  </conditionalFormatting>
  <conditionalFormatting sqref="I122:M122">
    <cfRule type="expression" dxfId="177" priority="178" stopIfTrue="1">
      <formula>$A122&lt;&gt;0</formula>
    </cfRule>
  </conditionalFormatting>
  <conditionalFormatting sqref="I124:M124">
    <cfRule type="expression" dxfId="176" priority="177" stopIfTrue="1">
      <formula>$A124&lt;&gt;0</formula>
    </cfRule>
  </conditionalFormatting>
  <conditionalFormatting sqref="I126:Y126">
    <cfRule type="expression" dxfId="175" priority="176" stopIfTrue="1">
      <formula>$A126&lt;&gt;0</formula>
    </cfRule>
  </conditionalFormatting>
  <conditionalFormatting sqref="I153:M153">
    <cfRule type="expression" dxfId="174" priority="175" stopIfTrue="1">
      <formula>$A153&lt;&gt;0</formula>
    </cfRule>
  </conditionalFormatting>
  <conditionalFormatting sqref="I155:Y155">
    <cfRule type="expression" dxfId="173" priority="174" stopIfTrue="1">
      <formula>$A155&lt;&gt;0</formula>
    </cfRule>
  </conditionalFormatting>
  <conditionalFormatting sqref="I157:Y157">
    <cfRule type="expression" dxfId="172" priority="173" stopIfTrue="1">
      <formula>$A157&lt;&gt;0</formula>
    </cfRule>
  </conditionalFormatting>
  <conditionalFormatting sqref="I159:M159">
    <cfRule type="expression" dxfId="171" priority="172" stopIfTrue="1">
      <formula>$A159&lt;&gt;0</formula>
    </cfRule>
  </conditionalFormatting>
  <conditionalFormatting sqref="I161:M161">
    <cfRule type="expression" dxfId="170" priority="171" stopIfTrue="1">
      <formula>$A161&lt;&gt;0</formula>
    </cfRule>
  </conditionalFormatting>
  <conditionalFormatting sqref="I163:Y163">
    <cfRule type="expression" dxfId="169" priority="170" stopIfTrue="1">
      <formula>$A163&lt;&gt;0</formula>
    </cfRule>
  </conditionalFormatting>
  <conditionalFormatting sqref="I165:M165">
    <cfRule type="expression" dxfId="168" priority="169" stopIfTrue="1">
      <formula>$A165&lt;&gt;0</formula>
    </cfRule>
  </conditionalFormatting>
  <conditionalFormatting sqref="I167:M167">
    <cfRule type="expression" dxfId="167" priority="168" stopIfTrue="1">
      <formula>$A167&lt;&gt;0</formula>
    </cfRule>
  </conditionalFormatting>
  <conditionalFormatting sqref="I169:Y169">
    <cfRule type="expression" dxfId="166" priority="167" stopIfTrue="1">
      <formula>$A169&lt;&gt;0</formula>
    </cfRule>
  </conditionalFormatting>
  <conditionalFormatting sqref="I176:M176">
    <cfRule type="expression" dxfId="165" priority="166" stopIfTrue="1">
      <formula>$A176&lt;&gt;0</formula>
    </cfRule>
  </conditionalFormatting>
  <conditionalFormatting sqref="I178:M178">
    <cfRule type="expression" dxfId="164" priority="165" stopIfTrue="1">
      <formula>$A178&lt;&gt;0</formula>
    </cfRule>
  </conditionalFormatting>
  <conditionalFormatting sqref="I182:M182">
    <cfRule type="expression" dxfId="163" priority="164" stopIfTrue="1">
      <formula>$A182&lt;&gt;0</formula>
    </cfRule>
  </conditionalFormatting>
  <conditionalFormatting sqref="I183:M183">
    <cfRule type="expression" dxfId="162" priority="163" stopIfTrue="1">
      <formula>$A183&lt;&gt;0</formula>
    </cfRule>
  </conditionalFormatting>
  <conditionalFormatting sqref="I184:M184">
    <cfRule type="expression" dxfId="161" priority="162" stopIfTrue="1">
      <formula>$A184&lt;&gt;0</formula>
    </cfRule>
  </conditionalFormatting>
  <conditionalFormatting sqref="I187:M187">
    <cfRule type="expression" dxfId="160" priority="161" stopIfTrue="1">
      <formula>$A187&lt;&gt;0</formula>
    </cfRule>
  </conditionalFormatting>
  <conditionalFormatting sqref="I208:M208">
    <cfRule type="expression" dxfId="159" priority="160" stopIfTrue="1">
      <formula>TRIM($I208)=""</formula>
    </cfRule>
  </conditionalFormatting>
  <conditionalFormatting sqref="P208">
    <cfRule type="expression" dxfId="158" priority="159" stopIfTrue="1">
      <formula>OR(NOT(ISNUMBER(VALUE($P208))), TRIM($P208)="", LEN($P208)&lt;&gt;6)</formula>
    </cfRule>
  </conditionalFormatting>
  <conditionalFormatting sqref="I210:M210">
    <cfRule type="expression" dxfId="157" priority="158" stopIfTrue="1">
      <formula>$A210&lt;&gt;0</formula>
    </cfRule>
  </conditionalFormatting>
  <conditionalFormatting sqref="L215:M215">
    <cfRule type="expression" dxfId="156" priority="157" stopIfTrue="1">
      <formula>希望&lt;&gt;0</formula>
    </cfRule>
  </conditionalFormatting>
  <conditionalFormatting sqref="N215:O215">
    <cfRule type="expression" dxfId="155" priority="156" stopIfTrue="1">
      <formula>OR($A$212, $AC215, AND($A$214&lt;&gt;0,TRIM($N215)&lt;&gt;""), AND($A215&lt;&gt;0,$AB215,TRIM($N215)=""))</formula>
    </cfRule>
  </conditionalFormatting>
  <conditionalFormatting sqref="P215:Q215">
    <cfRule type="expression" dxfId="154" priority="155" stopIfTrue="1">
      <formula>AND($A215&lt;&gt;0,TRIM($P215)="")</formula>
    </cfRule>
  </conditionalFormatting>
  <conditionalFormatting sqref="R215:S215">
    <cfRule type="expression" dxfId="153" priority="154" stopIfTrue="1">
      <formula>AND($A215&lt;&gt;0,$R215="")</formula>
    </cfRule>
  </conditionalFormatting>
  <conditionalFormatting sqref="T215:V215">
    <cfRule type="expression" dxfId="152" priority="153" stopIfTrue="1">
      <formula>AND($A215&lt;&gt;0,$T215="")</formula>
    </cfRule>
  </conditionalFormatting>
  <conditionalFormatting sqref="W215:Y215">
    <cfRule type="expression" dxfId="151" priority="152" stopIfTrue="1">
      <formula>AND($A215&lt;&gt;0,$AB215,$W215="")</formula>
    </cfRule>
  </conditionalFormatting>
  <conditionalFormatting sqref="L216:M216">
    <cfRule type="expression" dxfId="150" priority="151" stopIfTrue="1">
      <formula>希望&lt;&gt;0</formula>
    </cfRule>
  </conditionalFormatting>
  <conditionalFormatting sqref="N216:O216">
    <cfRule type="expression" dxfId="149" priority="150" stopIfTrue="1">
      <formula>OR($A$212, $AC216, AND($A$214&lt;&gt;0,TRIM($N216)&lt;&gt;""), AND($A216&lt;&gt;0,$AB216,TRIM($N216)=""))</formula>
    </cfRule>
  </conditionalFormatting>
  <conditionalFormatting sqref="P216:Q216">
    <cfRule type="expression" dxfId="148" priority="149" stopIfTrue="1">
      <formula>AND($A216&lt;&gt;0,TRIM($P216)="")</formula>
    </cfRule>
  </conditionalFormatting>
  <conditionalFormatting sqref="R216:S216">
    <cfRule type="expression" dxfId="147" priority="148" stopIfTrue="1">
      <formula>AND($A216&lt;&gt;0,$R216="")</formula>
    </cfRule>
  </conditionalFormatting>
  <conditionalFormatting sqref="T216:V216">
    <cfRule type="expression" dxfId="146" priority="147" stopIfTrue="1">
      <formula>AND($A216&lt;&gt;0,$T216="")</formula>
    </cfRule>
  </conditionalFormatting>
  <conditionalFormatting sqref="W216:Y216">
    <cfRule type="expression" dxfId="145" priority="146" stopIfTrue="1">
      <formula>AND($A216&lt;&gt;0,$AB216,$W216="")</formula>
    </cfRule>
  </conditionalFormatting>
  <conditionalFormatting sqref="L217:M217">
    <cfRule type="expression" dxfId="144" priority="145" stopIfTrue="1">
      <formula>希望&lt;&gt;0</formula>
    </cfRule>
  </conditionalFormatting>
  <conditionalFormatting sqref="N217:O217">
    <cfRule type="expression" dxfId="143" priority="144" stopIfTrue="1">
      <formula>OR($A$212, $AC217, AND($A$214&lt;&gt;0,TRIM($N217)&lt;&gt;""), AND($A217&lt;&gt;0,$AB217))</formula>
    </cfRule>
  </conditionalFormatting>
  <conditionalFormatting sqref="P217:Q217">
    <cfRule type="expression" dxfId="142" priority="143" stopIfTrue="1">
      <formula>AND($A217&lt;&gt;0,TRIM($P217)="")</formula>
    </cfRule>
  </conditionalFormatting>
  <conditionalFormatting sqref="R217:S217">
    <cfRule type="expression" dxfId="141" priority="142" stopIfTrue="1">
      <formula>AND($A217&lt;&gt;0,$R217="")</formula>
    </cfRule>
  </conditionalFormatting>
  <conditionalFormatting sqref="T217:V217">
    <cfRule type="expression" dxfId="140" priority="141" stopIfTrue="1">
      <formula>AND($A217&lt;&gt;0,$T217="")</formula>
    </cfRule>
  </conditionalFormatting>
  <conditionalFormatting sqref="L218:M218">
    <cfRule type="expression" dxfId="139" priority="140" stopIfTrue="1">
      <formula>希望&lt;&gt;0</formula>
    </cfRule>
  </conditionalFormatting>
  <conditionalFormatting sqref="N218:O218">
    <cfRule type="expression" dxfId="138" priority="139" stopIfTrue="1">
      <formula>OR($A$212, $AC218, AND($A$214&lt;&gt;0,TRIM($N218)&lt;&gt;""), AND($A218&lt;&gt;0,$AB218))</formula>
    </cfRule>
  </conditionalFormatting>
  <conditionalFormatting sqref="P218:Q218">
    <cfRule type="expression" dxfId="137" priority="138" stopIfTrue="1">
      <formula>AND($A218&lt;&gt;0,TRIM($P218)="")</formula>
    </cfRule>
  </conditionalFormatting>
  <conditionalFormatting sqref="R218:S218">
    <cfRule type="expression" dxfId="136" priority="137" stopIfTrue="1">
      <formula>AND($A218&lt;&gt;0,$R218="")</formula>
    </cfRule>
  </conditionalFormatting>
  <conditionalFormatting sqref="T218:V218">
    <cfRule type="expression" dxfId="135" priority="136" stopIfTrue="1">
      <formula>AND($A218&lt;&gt;0,$T218="")</formula>
    </cfRule>
  </conditionalFormatting>
  <conditionalFormatting sqref="L219:M219">
    <cfRule type="expression" dxfId="134" priority="135" stopIfTrue="1">
      <formula>希望&lt;&gt;0</formula>
    </cfRule>
  </conditionalFormatting>
  <conditionalFormatting sqref="N219:O219">
    <cfRule type="expression" dxfId="133" priority="134" stopIfTrue="1">
      <formula>OR($A$212, $AC219, AND($A$214&lt;&gt;0,TRIM($N219)&lt;&gt;""), AND($A219&lt;&gt;0,$AB219))</formula>
    </cfRule>
  </conditionalFormatting>
  <conditionalFormatting sqref="P219:Q219">
    <cfRule type="expression" dxfId="132" priority="133" stopIfTrue="1">
      <formula>AND($A219&lt;&gt;0,TRIM($P219)="")</formula>
    </cfRule>
  </conditionalFormatting>
  <conditionalFormatting sqref="R219:S219">
    <cfRule type="expression" dxfId="131" priority="132" stopIfTrue="1">
      <formula>AND($A219&lt;&gt;0,$R219="")</formula>
    </cfRule>
  </conditionalFormatting>
  <conditionalFormatting sqref="T219:V219">
    <cfRule type="expression" dxfId="130" priority="131" stopIfTrue="1">
      <formula>AND($A219&lt;&gt;0,$T219="")</formula>
    </cfRule>
  </conditionalFormatting>
  <conditionalFormatting sqref="L220:M220">
    <cfRule type="expression" dxfId="129" priority="130" stopIfTrue="1">
      <formula>希望&lt;&gt;0</formula>
    </cfRule>
  </conditionalFormatting>
  <conditionalFormatting sqref="N220:O220">
    <cfRule type="expression" dxfId="128" priority="129" stopIfTrue="1">
      <formula>OR($A$212, $AC220, AND($A$214&lt;&gt;0,TRIM($N220)&lt;&gt;""), AND($A220&lt;&gt;0,$AB220))</formula>
    </cfRule>
  </conditionalFormatting>
  <conditionalFormatting sqref="P220:Q220">
    <cfRule type="expression" dxfId="127" priority="128" stopIfTrue="1">
      <formula>AND($A220&lt;&gt;0,TRIM($P220)="")</formula>
    </cfRule>
  </conditionalFormatting>
  <conditionalFormatting sqref="R220:S220">
    <cfRule type="expression" dxfId="126" priority="127" stopIfTrue="1">
      <formula>AND($A220&lt;&gt;0,$R220="")</formula>
    </cfRule>
  </conditionalFormatting>
  <conditionalFormatting sqref="T220:V220">
    <cfRule type="expression" dxfId="125" priority="126" stopIfTrue="1">
      <formula>AND($A220&lt;&gt;0,$T220="")</formula>
    </cfRule>
  </conditionalFormatting>
  <conditionalFormatting sqref="L221:M221">
    <cfRule type="expression" dxfId="124" priority="125" stopIfTrue="1">
      <formula>希望&lt;&gt;0</formula>
    </cfRule>
  </conditionalFormatting>
  <conditionalFormatting sqref="N221:O221">
    <cfRule type="expression" dxfId="123" priority="124" stopIfTrue="1">
      <formula>OR($A$212, $AC221, AND($A$214&lt;&gt;0,TRIM($N221)&lt;&gt;""), AND($A221&lt;&gt;0,$AB221))</formula>
    </cfRule>
  </conditionalFormatting>
  <conditionalFormatting sqref="P221:Q221">
    <cfRule type="expression" dxfId="122" priority="123" stopIfTrue="1">
      <formula>AND($A221&lt;&gt;0,TRIM($P221)="")</formula>
    </cfRule>
  </conditionalFormatting>
  <conditionalFormatting sqref="R221:S221">
    <cfRule type="expression" dxfId="121" priority="122" stopIfTrue="1">
      <formula>AND($A221&lt;&gt;0,$R221="")</formula>
    </cfRule>
  </conditionalFormatting>
  <conditionalFormatting sqref="T221:V221">
    <cfRule type="expression" dxfId="120" priority="121" stopIfTrue="1">
      <formula>AND($A221&lt;&gt;0,$T221="")</formula>
    </cfRule>
  </conditionalFormatting>
  <conditionalFormatting sqref="L222:M222">
    <cfRule type="expression" dxfId="119" priority="120" stopIfTrue="1">
      <formula>希望&lt;&gt;0</formula>
    </cfRule>
  </conditionalFormatting>
  <conditionalFormatting sqref="N222:O222">
    <cfRule type="expression" dxfId="118" priority="119" stopIfTrue="1">
      <formula>OR($A$212, $AC222, AND($A$214&lt;&gt;0,TRIM($N222)&lt;&gt;""), AND($A222&lt;&gt;0,$AB222))</formula>
    </cfRule>
  </conditionalFormatting>
  <conditionalFormatting sqref="P222:Q222">
    <cfRule type="expression" dxfId="117" priority="118" stopIfTrue="1">
      <formula>AND($A222&lt;&gt;0,TRIM($P222)="")</formula>
    </cfRule>
  </conditionalFormatting>
  <conditionalFormatting sqref="R222:S222">
    <cfRule type="expression" dxfId="116" priority="117" stopIfTrue="1">
      <formula>AND($A222&lt;&gt;0,$R222="")</formula>
    </cfRule>
  </conditionalFormatting>
  <conditionalFormatting sqref="T222:V222">
    <cfRule type="expression" dxfId="115" priority="116" stopIfTrue="1">
      <formula>AND($A222&lt;&gt;0,$T222="")</formula>
    </cfRule>
  </conditionalFormatting>
  <conditionalFormatting sqref="L223:M223">
    <cfRule type="expression" dxfId="114" priority="115" stopIfTrue="1">
      <formula>希望&lt;&gt;0</formula>
    </cfRule>
  </conditionalFormatting>
  <conditionalFormatting sqref="N223:O223">
    <cfRule type="expression" dxfId="113" priority="114" stopIfTrue="1">
      <formula>OR($A$212, $AC223, AND($A$214&lt;&gt;0,TRIM($N223)&lt;&gt;""), AND($A223&lt;&gt;0,$AB223))</formula>
    </cfRule>
  </conditionalFormatting>
  <conditionalFormatting sqref="P223:Q223">
    <cfRule type="expression" dxfId="112" priority="113" stopIfTrue="1">
      <formula>AND($A223&lt;&gt;0,TRIM($P223)="")</formula>
    </cfRule>
  </conditionalFormatting>
  <conditionalFormatting sqref="R223:S223">
    <cfRule type="expression" dxfId="111" priority="112" stopIfTrue="1">
      <formula>AND($A223&lt;&gt;0,$R223="")</formula>
    </cfRule>
  </conditionalFormatting>
  <conditionalFormatting sqref="T223:V223">
    <cfRule type="expression" dxfId="110" priority="111" stopIfTrue="1">
      <formula>AND($A223&lt;&gt;0,$T223="")</formula>
    </cfRule>
  </conditionalFormatting>
  <conditionalFormatting sqref="L224:M224">
    <cfRule type="expression" dxfId="109" priority="110" stopIfTrue="1">
      <formula>希望&lt;&gt;0</formula>
    </cfRule>
  </conditionalFormatting>
  <conditionalFormatting sqref="N224:O224">
    <cfRule type="expression" dxfId="108" priority="109" stopIfTrue="1">
      <formula>OR($A$212, $AC224, AND($A$214&lt;&gt;0,TRIM($N224)&lt;&gt;""), AND($A224&lt;&gt;0,$AB224))</formula>
    </cfRule>
  </conditionalFormatting>
  <conditionalFormatting sqref="P224:Q224">
    <cfRule type="expression" dxfId="107" priority="108" stopIfTrue="1">
      <formula>AND($A224&lt;&gt;0,TRIM($P224)="")</formula>
    </cfRule>
  </conditionalFormatting>
  <conditionalFormatting sqref="R224:S224">
    <cfRule type="expression" dxfId="106" priority="107" stopIfTrue="1">
      <formula>AND($A224&lt;&gt;0,$R224="")</formula>
    </cfRule>
  </conditionalFormatting>
  <conditionalFormatting sqref="T224:V224">
    <cfRule type="expression" dxfId="105" priority="106" stopIfTrue="1">
      <formula>AND($A224&lt;&gt;0,$T224="")</formula>
    </cfRule>
  </conditionalFormatting>
  <conditionalFormatting sqref="L225:M225">
    <cfRule type="expression" dxfId="104" priority="105" stopIfTrue="1">
      <formula>希望&lt;&gt;0</formula>
    </cfRule>
  </conditionalFormatting>
  <conditionalFormatting sqref="N225:O225">
    <cfRule type="expression" dxfId="103" priority="104" stopIfTrue="1">
      <formula>OR($A$212, $AC225, AND($A$214&lt;&gt;0,TRIM($N225)&lt;&gt;""), AND($A225&lt;&gt;0,$AB225))</formula>
    </cfRule>
  </conditionalFormatting>
  <conditionalFormatting sqref="P225:Q225">
    <cfRule type="expression" dxfId="102" priority="103" stopIfTrue="1">
      <formula>AND($A225&lt;&gt;0,TRIM($P225)="")</formula>
    </cfRule>
  </conditionalFormatting>
  <conditionalFormatting sqref="R225:S225">
    <cfRule type="expression" dxfId="101" priority="102" stopIfTrue="1">
      <formula>AND($A225&lt;&gt;0,$R225="")</formula>
    </cfRule>
  </conditionalFormatting>
  <conditionalFormatting sqref="T225:V225">
    <cfRule type="expression" dxfId="100" priority="101" stopIfTrue="1">
      <formula>AND($A225&lt;&gt;0,$T225="")</formula>
    </cfRule>
  </conditionalFormatting>
  <conditionalFormatting sqref="L226:M226">
    <cfRule type="expression" dxfId="99" priority="100" stopIfTrue="1">
      <formula>希望&lt;&gt;0</formula>
    </cfRule>
  </conditionalFormatting>
  <conditionalFormatting sqref="N226:O226">
    <cfRule type="expression" dxfId="98" priority="99" stopIfTrue="1">
      <formula>OR($A$212, $AC226, AND($A$214&lt;&gt;0,TRIM($N226)&lt;&gt;""), AND($A226&lt;&gt;0,$AB226))</formula>
    </cfRule>
  </conditionalFormatting>
  <conditionalFormatting sqref="P226:Q226">
    <cfRule type="expression" dxfId="97" priority="98" stopIfTrue="1">
      <formula>AND($A226&lt;&gt;0,TRIM($P226)="")</formula>
    </cfRule>
  </conditionalFormatting>
  <conditionalFormatting sqref="R226:S226">
    <cfRule type="expression" dxfId="96" priority="97" stopIfTrue="1">
      <formula>AND($A226&lt;&gt;0,$R226="")</formula>
    </cfRule>
  </conditionalFormatting>
  <conditionalFormatting sqref="T226:V226">
    <cfRule type="expression" dxfId="95" priority="96" stopIfTrue="1">
      <formula>AND($A226&lt;&gt;0,$T226="")</formula>
    </cfRule>
  </conditionalFormatting>
  <conditionalFormatting sqref="L227:M227">
    <cfRule type="expression" dxfId="94" priority="95" stopIfTrue="1">
      <formula>希望&lt;&gt;0</formula>
    </cfRule>
  </conditionalFormatting>
  <conditionalFormatting sqref="N227:O227">
    <cfRule type="expression" dxfId="93" priority="94" stopIfTrue="1">
      <formula>OR($A$212, $AC227, AND($A$214&lt;&gt;0,TRIM($N227)&lt;&gt;""), AND($A227&lt;&gt;0,$AB227))</formula>
    </cfRule>
  </conditionalFormatting>
  <conditionalFormatting sqref="P227:Q227">
    <cfRule type="expression" dxfId="92" priority="93" stopIfTrue="1">
      <formula>AND($A227&lt;&gt;0,TRIM($P227)="")</formula>
    </cfRule>
  </conditionalFormatting>
  <conditionalFormatting sqref="R227:S227">
    <cfRule type="expression" dxfId="91" priority="92" stopIfTrue="1">
      <formula>AND($A227&lt;&gt;0,$R227="")</formula>
    </cfRule>
  </conditionalFormatting>
  <conditionalFormatting sqref="T227:V227">
    <cfRule type="expression" dxfId="90" priority="91" stopIfTrue="1">
      <formula>AND($A227&lt;&gt;0,$T227="")</formula>
    </cfRule>
  </conditionalFormatting>
  <conditionalFormatting sqref="L228:M228">
    <cfRule type="expression" dxfId="89" priority="90" stopIfTrue="1">
      <formula>希望&lt;&gt;0</formula>
    </cfRule>
  </conditionalFormatting>
  <conditionalFormatting sqref="N228:O228">
    <cfRule type="expression" dxfId="88" priority="89" stopIfTrue="1">
      <formula>OR($A$212, $AC228, AND($A$214&lt;&gt;0,TRIM($N228)&lt;&gt;""), AND($A228&lt;&gt;0,$AB228))</formula>
    </cfRule>
  </conditionalFormatting>
  <conditionalFormatting sqref="P228:Q228">
    <cfRule type="expression" dxfId="87" priority="88" stopIfTrue="1">
      <formula>AND($A228&lt;&gt;0,TRIM($P228)="")</formula>
    </cfRule>
  </conditionalFormatting>
  <conditionalFormatting sqref="R228:S228">
    <cfRule type="expression" dxfId="86" priority="87" stopIfTrue="1">
      <formula>AND($A228&lt;&gt;0,$R228="")</formula>
    </cfRule>
  </conditionalFormatting>
  <conditionalFormatting sqref="T228:V228">
    <cfRule type="expression" dxfId="85" priority="86" stopIfTrue="1">
      <formula>AND($A228&lt;&gt;0,$T228="")</formula>
    </cfRule>
  </conditionalFormatting>
  <conditionalFormatting sqref="L229:M229">
    <cfRule type="expression" dxfId="84" priority="85" stopIfTrue="1">
      <formula>希望&lt;&gt;0</formula>
    </cfRule>
  </conditionalFormatting>
  <conditionalFormatting sqref="N229:O229">
    <cfRule type="expression" dxfId="83" priority="84" stopIfTrue="1">
      <formula>OR($A$212, $AC229, AND($A$214&lt;&gt;0,TRIM($N229)&lt;&gt;""), AND($A229&lt;&gt;0,$AB229))</formula>
    </cfRule>
  </conditionalFormatting>
  <conditionalFormatting sqref="P229:Q229">
    <cfRule type="expression" dxfId="82" priority="83" stopIfTrue="1">
      <formula>AND($A229&lt;&gt;0,TRIM($P229)="")</formula>
    </cfRule>
  </conditionalFormatting>
  <conditionalFormatting sqref="R229:S229">
    <cfRule type="expression" dxfId="81" priority="82" stopIfTrue="1">
      <formula>AND($A229&lt;&gt;0,$R229="")</formula>
    </cfRule>
  </conditionalFormatting>
  <conditionalFormatting sqref="T229:V229">
    <cfRule type="expression" dxfId="80" priority="81" stopIfTrue="1">
      <formula>AND($A229&lt;&gt;0,$T229="")</formula>
    </cfRule>
  </conditionalFormatting>
  <conditionalFormatting sqref="L230:M230">
    <cfRule type="expression" dxfId="79" priority="80" stopIfTrue="1">
      <formula>希望&lt;&gt;0</formula>
    </cfRule>
  </conditionalFormatting>
  <conditionalFormatting sqref="N230:O230">
    <cfRule type="expression" dxfId="78" priority="79" stopIfTrue="1">
      <formula>OR($A$212, $AC230, AND($A$214&lt;&gt;0,TRIM($N230)&lt;&gt;""), AND($A230&lt;&gt;0,$AB230))</formula>
    </cfRule>
  </conditionalFormatting>
  <conditionalFormatting sqref="P230:Q230">
    <cfRule type="expression" dxfId="77" priority="78" stopIfTrue="1">
      <formula>AND($A230&lt;&gt;0,TRIM($P230)="")</formula>
    </cfRule>
  </conditionalFormatting>
  <conditionalFormatting sqref="R230:S230">
    <cfRule type="expression" dxfId="76" priority="77" stopIfTrue="1">
      <formula>AND($A230&lt;&gt;0,$R230="")</formula>
    </cfRule>
  </conditionalFormatting>
  <conditionalFormatting sqref="T230:V230">
    <cfRule type="expression" dxfId="75" priority="76" stopIfTrue="1">
      <formula>AND($A230&lt;&gt;0,$T230="")</formula>
    </cfRule>
  </conditionalFormatting>
  <conditionalFormatting sqref="L231:M231">
    <cfRule type="expression" dxfId="74" priority="75" stopIfTrue="1">
      <formula>希望&lt;&gt;0</formula>
    </cfRule>
  </conditionalFormatting>
  <conditionalFormatting sqref="N231:O231">
    <cfRule type="expression" dxfId="73" priority="74" stopIfTrue="1">
      <formula>OR($A$212, $AC231, AND($A$214&lt;&gt;0,TRIM($N231)&lt;&gt;""), AND($A231&lt;&gt;0,$AB231))</formula>
    </cfRule>
  </conditionalFormatting>
  <conditionalFormatting sqref="P231:Q231">
    <cfRule type="expression" dxfId="72" priority="73" stopIfTrue="1">
      <formula>AND($A231&lt;&gt;0,TRIM($P231)="")</formula>
    </cfRule>
  </conditionalFormatting>
  <conditionalFormatting sqref="R231:S231">
    <cfRule type="expression" dxfId="71" priority="72" stopIfTrue="1">
      <formula>AND($A231&lt;&gt;0,$R231="")</formula>
    </cfRule>
  </conditionalFormatting>
  <conditionalFormatting sqref="T231:V231">
    <cfRule type="expression" dxfId="70" priority="71" stopIfTrue="1">
      <formula>AND($A231&lt;&gt;0,$T231="")</formula>
    </cfRule>
  </conditionalFormatting>
  <conditionalFormatting sqref="L232:M232">
    <cfRule type="expression" dxfId="69" priority="70" stopIfTrue="1">
      <formula>希望&lt;&gt;0</formula>
    </cfRule>
  </conditionalFormatting>
  <conditionalFormatting sqref="N232:O232">
    <cfRule type="expression" dxfId="68" priority="69" stopIfTrue="1">
      <formula>OR($A$212, $AC232, AND($A$214&lt;&gt;0,TRIM($N232)&lt;&gt;""), AND($A232&lt;&gt;0,$AB232))</formula>
    </cfRule>
  </conditionalFormatting>
  <conditionalFormatting sqref="P232:Q232">
    <cfRule type="expression" dxfId="67" priority="68" stopIfTrue="1">
      <formula>AND($A232&lt;&gt;0,TRIM($P232)="")</formula>
    </cfRule>
  </conditionalFormatting>
  <conditionalFormatting sqref="R232:S232">
    <cfRule type="expression" dxfId="66" priority="67" stopIfTrue="1">
      <formula>AND($A232&lt;&gt;0,$R232="")</formula>
    </cfRule>
  </conditionalFormatting>
  <conditionalFormatting sqref="T232:V232">
    <cfRule type="expression" dxfId="65" priority="66" stopIfTrue="1">
      <formula>AND($A232&lt;&gt;0,$T232="")</formula>
    </cfRule>
  </conditionalFormatting>
  <conditionalFormatting sqref="L233:M233">
    <cfRule type="expression" dxfId="64" priority="65" stopIfTrue="1">
      <formula>希望&lt;&gt;0</formula>
    </cfRule>
  </conditionalFormatting>
  <conditionalFormatting sqref="N233:O233">
    <cfRule type="expression" dxfId="63" priority="64" stopIfTrue="1">
      <formula>OR($A$212, $AC233, AND($A$214&lt;&gt;0,TRIM($N233)&lt;&gt;""), AND($A233&lt;&gt;0,$AB233))</formula>
    </cfRule>
  </conditionalFormatting>
  <conditionalFormatting sqref="P233:Q233">
    <cfRule type="expression" dxfId="62" priority="63" stopIfTrue="1">
      <formula>AND($A233&lt;&gt;0,TRIM($P233)="")</formula>
    </cfRule>
  </conditionalFormatting>
  <conditionalFormatting sqref="R233:S233">
    <cfRule type="expression" dxfId="61" priority="62" stopIfTrue="1">
      <formula>AND($A233&lt;&gt;0,$R233="")</formula>
    </cfRule>
  </conditionalFormatting>
  <conditionalFormatting sqref="T233:V233">
    <cfRule type="expression" dxfId="60" priority="61" stopIfTrue="1">
      <formula>AND($A233&lt;&gt;0,$T233="")</formula>
    </cfRule>
  </conditionalFormatting>
  <conditionalFormatting sqref="L234:M234">
    <cfRule type="expression" dxfId="59" priority="60" stopIfTrue="1">
      <formula>希望&lt;&gt;0</formula>
    </cfRule>
  </conditionalFormatting>
  <conditionalFormatting sqref="N234:O234">
    <cfRule type="expression" dxfId="58" priority="59" stopIfTrue="1">
      <formula>OR($A$212, $AC234, AND($A$214&lt;&gt;0,TRIM($N234)&lt;&gt;""), AND($A234&lt;&gt;0,$AB234))</formula>
    </cfRule>
  </conditionalFormatting>
  <conditionalFormatting sqref="P234:Q234">
    <cfRule type="expression" dxfId="57" priority="58" stopIfTrue="1">
      <formula>AND($A234&lt;&gt;0,TRIM($P234)="")</formula>
    </cfRule>
  </conditionalFormatting>
  <conditionalFormatting sqref="R234:S234">
    <cfRule type="expression" dxfId="56" priority="57" stopIfTrue="1">
      <formula>AND($A234&lt;&gt;0,$R234="")</formula>
    </cfRule>
  </conditionalFormatting>
  <conditionalFormatting sqref="T234:V234">
    <cfRule type="expression" dxfId="55" priority="56" stopIfTrue="1">
      <formula>AND($A234&lt;&gt;0,$T234="")</formula>
    </cfRule>
  </conditionalFormatting>
  <conditionalFormatting sqref="L235:M235">
    <cfRule type="expression" dxfId="54" priority="55" stopIfTrue="1">
      <formula>希望&lt;&gt;0</formula>
    </cfRule>
  </conditionalFormatting>
  <conditionalFormatting sqref="N235:O235">
    <cfRule type="expression" dxfId="53" priority="54" stopIfTrue="1">
      <formula>OR($A$212, $AC235, AND($A$214&lt;&gt;0,TRIM($N235)&lt;&gt;""), AND($A235&lt;&gt;0,$AB235))</formula>
    </cfRule>
  </conditionalFormatting>
  <conditionalFormatting sqref="P235:Q235">
    <cfRule type="expression" dxfId="52" priority="53" stopIfTrue="1">
      <formula>AND($A235&lt;&gt;0,TRIM($P235)="")</formula>
    </cfRule>
  </conditionalFormatting>
  <conditionalFormatting sqref="R235:S235">
    <cfRule type="expression" dxfId="51" priority="52" stopIfTrue="1">
      <formula>AND($A235&lt;&gt;0,$R235="")</formula>
    </cfRule>
  </conditionalFormatting>
  <conditionalFormatting sqref="T235:V235">
    <cfRule type="expression" dxfId="50" priority="51" stopIfTrue="1">
      <formula>AND($A235&lt;&gt;0,$T235="")</formula>
    </cfRule>
  </conditionalFormatting>
  <conditionalFormatting sqref="L236:M236">
    <cfRule type="expression" dxfId="49" priority="50" stopIfTrue="1">
      <formula>希望&lt;&gt;0</formula>
    </cfRule>
  </conditionalFormatting>
  <conditionalFormatting sqref="N236:O236">
    <cfRule type="expression" dxfId="48" priority="49" stopIfTrue="1">
      <formula>OR($A$212, $AC236, AND($A$214&lt;&gt;0,TRIM($N236)&lt;&gt;""), AND($A236&lt;&gt;0,$AB236))</formula>
    </cfRule>
  </conditionalFormatting>
  <conditionalFormatting sqref="P236:Q236">
    <cfRule type="expression" dxfId="47" priority="48" stopIfTrue="1">
      <formula>AND($A236&lt;&gt;0,TRIM($P236)="")</formula>
    </cfRule>
  </conditionalFormatting>
  <conditionalFormatting sqref="R236:S236">
    <cfRule type="expression" dxfId="46" priority="47" stopIfTrue="1">
      <formula>AND($A236&lt;&gt;0,$R236="")</formula>
    </cfRule>
  </conditionalFormatting>
  <conditionalFormatting sqref="T236:V236">
    <cfRule type="expression" dxfId="45" priority="46" stopIfTrue="1">
      <formula>AND($A236&lt;&gt;0,$T236="")</formula>
    </cfRule>
  </conditionalFormatting>
  <conditionalFormatting sqref="L237:M237">
    <cfRule type="expression" dxfId="44" priority="45" stopIfTrue="1">
      <formula>希望&lt;&gt;0</formula>
    </cfRule>
  </conditionalFormatting>
  <conditionalFormatting sqref="N237:O237">
    <cfRule type="expression" dxfId="43" priority="44" stopIfTrue="1">
      <formula>OR($A$212, $AC237, AND($A$214&lt;&gt;0,TRIM($N237)&lt;&gt;""), AND($A237&lt;&gt;0,$AB237))</formula>
    </cfRule>
  </conditionalFormatting>
  <conditionalFormatting sqref="P237:Q237">
    <cfRule type="expression" dxfId="42" priority="43" stopIfTrue="1">
      <formula>AND($A237&lt;&gt;0,TRIM($P237)="")</formula>
    </cfRule>
  </conditionalFormatting>
  <conditionalFormatting sqref="R237:S237">
    <cfRule type="expression" dxfId="41" priority="42" stopIfTrue="1">
      <formula>AND($A237&lt;&gt;0,$R237="")</formula>
    </cfRule>
  </conditionalFormatting>
  <conditionalFormatting sqref="T237:V237">
    <cfRule type="expression" dxfId="40" priority="41" stopIfTrue="1">
      <formula>AND($A237&lt;&gt;0,$T237="")</formula>
    </cfRule>
  </conditionalFormatting>
  <conditionalFormatting sqref="L238:M238">
    <cfRule type="expression" dxfId="39" priority="40" stopIfTrue="1">
      <formula>希望&lt;&gt;0</formula>
    </cfRule>
  </conditionalFormatting>
  <conditionalFormatting sqref="N238:O238">
    <cfRule type="expression" dxfId="38" priority="39" stopIfTrue="1">
      <formula>OR($A$212, $AC238, AND($A$214&lt;&gt;0,TRIM($N238)&lt;&gt;""), AND($A238&lt;&gt;0,$AB238))</formula>
    </cfRule>
  </conditionalFormatting>
  <conditionalFormatting sqref="P238:Q238">
    <cfRule type="expression" dxfId="37" priority="38" stopIfTrue="1">
      <formula>AND($A238&lt;&gt;0,TRIM($P238)="")</formula>
    </cfRule>
  </conditionalFormatting>
  <conditionalFormatting sqref="R238:S238">
    <cfRule type="expression" dxfId="36" priority="37" stopIfTrue="1">
      <formula>AND($A238&lt;&gt;0,$R238="")</formula>
    </cfRule>
  </conditionalFormatting>
  <conditionalFormatting sqref="T238:V238">
    <cfRule type="expression" dxfId="35" priority="36" stopIfTrue="1">
      <formula>AND($A238&lt;&gt;0,$T238="")</formula>
    </cfRule>
  </conditionalFormatting>
  <conditionalFormatting sqref="L239:M239">
    <cfRule type="expression" dxfId="34" priority="35" stopIfTrue="1">
      <formula>希望&lt;&gt;0</formula>
    </cfRule>
  </conditionalFormatting>
  <conditionalFormatting sqref="N239:O239">
    <cfRule type="expression" dxfId="33" priority="34" stopIfTrue="1">
      <formula>OR($A$212, $AC239, AND($A$214&lt;&gt;0,TRIM($N239)&lt;&gt;""), AND($A239&lt;&gt;0,$AB239))</formula>
    </cfRule>
  </conditionalFormatting>
  <conditionalFormatting sqref="P239:Q239">
    <cfRule type="expression" dxfId="32" priority="33" stopIfTrue="1">
      <formula>AND($A239&lt;&gt;0,TRIM($P239)="")</formula>
    </cfRule>
  </conditionalFormatting>
  <conditionalFormatting sqref="R239:S239">
    <cfRule type="expression" dxfId="31" priority="32" stopIfTrue="1">
      <formula>AND($A239&lt;&gt;0,$R239="")</formula>
    </cfRule>
  </conditionalFormatting>
  <conditionalFormatting sqref="T239:V239">
    <cfRule type="expression" dxfId="30" priority="31" stopIfTrue="1">
      <formula>AND($A239&lt;&gt;0,$T239="")</formula>
    </cfRule>
  </conditionalFormatting>
  <conditionalFormatting sqref="L240:M240">
    <cfRule type="expression" dxfId="29" priority="30" stopIfTrue="1">
      <formula>希望&lt;&gt;0</formula>
    </cfRule>
  </conditionalFormatting>
  <conditionalFormatting sqref="N240:O240">
    <cfRule type="expression" dxfId="28" priority="29" stopIfTrue="1">
      <formula>OR($A$212, $AC240, AND($A$214&lt;&gt;0,TRIM($N240)&lt;&gt;""), AND($A240&lt;&gt;0,$AB240))</formula>
    </cfRule>
  </conditionalFormatting>
  <conditionalFormatting sqref="P240:Q240">
    <cfRule type="expression" dxfId="27" priority="28" stopIfTrue="1">
      <formula>AND($A240&lt;&gt;0,TRIM($P240)="")</formula>
    </cfRule>
  </conditionalFormatting>
  <conditionalFormatting sqref="R240:S240">
    <cfRule type="expression" dxfId="26" priority="27" stopIfTrue="1">
      <formula>AND($A240&lt;&gt;0,$R240="")</formula>
    </cfRule>
  </conditionalFormatting>
  <conditionalFormatting sqref="T240:V240">
    <cfRule type="expression" dxfId="25" priority="26" stopIfTrue="1">
      <formula>AND($A240&lt;&gt;0,$T240="")</formula>
    </cfRule>
  </conditionalFormatting>
  <conditionalFormatting sqref="L241:M241">
    <cfRule type="expression" dxfId="24" priority="25" stopIfTrue="1">
      <formula>希望&lt;&gt;0</formula>
    </cfRule>
  </conditionalFormatting>
  <conditionalFormatting sqref="N241:O241">
    <cfRule type="expression" dxfId="23" priority="24" stopIfTrue="1">
      <formula>OR($A$212, $AC241, AND($A$214&lt;&gt;0,TRIM($N241)&lt;&gt;""), AND($A241&lt;&gt;0,$AB241,TRIM($N241)=""))</formula>
    </cfRule>
  </conditionalFormatting>
  <conditionalFormatting sqref="P241:Q241">
    <cfRule type="expression" dxfId="22" priority="23" stopIfTrue="1">
      <formula>AND($A241&lt;&gt;0,TRIM($P241)="")</formula>
    </cfRule>
  </conditionalFormatting>
  <conditionalFormatting sqref="R241:S241">
    <cfRule type="expression" dxfId="21" priority="22" stopIfTrue="1">
      <formula>AND($A241&lt;&gt;0,$R241="")</formula>
    </cfRule>
  </conditionalFormatting>
  <conditionalFormatting sqref="T241:V241">
    <cfRule type="expression" dxfId="20" priority="21" stopIfTrue="1">
      <formula>AND($A241&lt;&gt;0,$T241="")</formula>
    </cfRule>
  </conditionalFormatting>
  <conditionalFormatting sqref="W241:Y241">
    <cfRule type="expression" dxfId="19" priority="20" stopIfTrue="1">
      <formula>AND($A241&lt;&gt;0,$AB241,$W241="")</formula>
    </cfRule>
  </conditionalFormatting>
  <conditionalFormatting sqref="L242:M242">
    <cfRule type="expression" dxfId="18" priority="19" stopIfTrue="1">
      <formula>希望&lt;&gt;0</formula>
    </cfRule>
  </conditionalFormatting>
  <conditionalFormatting sqref="N242:O242">
    <cfRule type="expression" dxfId="17" priority="18" stopIfTrue="1">
      <formula>OR($A$212, $AC242, AND($A$214&lt;&gt;0,TRIM($N242)&lt;&gt;""), AND($A242&lt;&gt;0,$AB242))</formula>
    </cfRule>
  </conditionalFormatting>
  <conditionalFormatting sqref="P242:Q242">
    <cfRule type="expression" dxfId="16" priority="17" stopIfTrue="1">
      <formula>AND($A242&lt;&gt;0,TRIM($P242)="")</formula>
    </cfRule>
  </conditionalFormatting>
  <conditionalFormatting sqref="R242:S242">
    <cfRule type="expression" dxfId="15" priority="16" stopIfTrue="1">
      <formula>AND($A242&lt;&gt;0,$R242="")</formula>
    </cfRule>
  </conditionalFormatting>
  <conditionalFormatting sqref="T242:V242">
    <cfRule type="expression" dxfId="14" priority="15" stopIfTrue="1">
      <formula>AND($A242&lt;&gt;0,$T242="")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OR($A$212, $AC243, AND($A$214&lt;&gt;0,TRIM($N243)&lt;&gt;""), AND($A243&lt;&gt;0,$AB243))</formula>
    </cfRule>
  </conditionalFormatting>
  <conditionalFormatting sqref="P243:Q243">
    <cfRule type="expression" dxfId="11" priority="12" stopIfTrue="1">
      <formula>AND($A243&lt;&gt;0,TRIM($P243)="")</formula>
    </cfRule>
  </conditionalFormatting>
  <conditionalFormatting sqref="R243:S243">
    <cfRule type="expression" dxfId="10" priority="11" stopIfTrue="1">
      <formula>AND($A243&lt;&gt;0,$R243="")</formula>
    </cfRule>
  </conditionalFormatting>
  <conditionalFormatting sqref="T243:V243">
    <cfRule type="expression" dxfId="9" priority="10" stopIfTrue="1">
      <formula>AND($A243&lt;&gt;0,$T243="")</formula>
    </cfRule>
  </conditionalFormatting>
  <conditionalFormatting sqref="L244:M244">
    <cfRule type="expression" dxfId="8" priority="9" stopIfTrue="1">
      <formula>希望&lt;&gt;0</formula>
    </cfRule>
  </conditionalFormatting>
  <conditionalFormatting sqref="N244:O244">
    <cfRule type="expression" dxfId="7" priority="8" stopIfTrue="1">
      <formula>OR($A$212, $AC244, AND($A$214&lt;&gt;0,TRIM($N244)&lt;&gt;""), AND($A244&lt;&gt;0,$AB244))</formula>
    </cfRule>
  </conditionalFormatting>
  <conditionalFormatting sqref="P244:Q244">
    <cfRule type="expression" dxfId="6" priority="7" stopIfTrue="1">
      <formula>AND($A244&lt;&gt;0,TRIM($P244)="")</formula>
    </cfRule>
  </conditionalFormatting>
  <conditionalFormatting sqref="R244:S244">
    <cfRule type="expression" dxfId="5" priority="6" stopIfTrue="1">
      <formula>AND($A244&lt;&gt;0,$R244="")</formula>
    </cfRule>
  </conditionalFormatting>
  <conditionalFormatting sqref="T244:V244">
    <cfRule type="expression" dxfId="4" priority="5" stopIfTrue="1">
      <formula>AND($A244&lt;&gt;0,$T244="")</formula>
    </cfRule>
  </conditionalFormatting>
  <conditionalFormatting sqref="I250:M250">
    <cfRule type="expression" dxfId="3" priority="4" stopIfTrue="1">
      <formula>$A250&lt;&gt;0</formula>
    </cfRule>
  </conditionalFormatting>
  <conditionalFormatting sqref="I251:M251">
    <cfRule type="expression" dxfId="2" priority="3" stopIfTrue="1">
      <formula>$A251&lt;&gt;0</formula>
    </cfRule>
  </conditionalFormatting>
  <conditionalFormatting sqref="I252:M252">
    <cfRule type="expression" dxfId="1" priority="2" stopIfTrue="1">
      <formula>$A252&lt;&gt;0</formula>
    </cfRule>
  </conditionalFormatting>
  <conditionalFormatting sqref="I253:M253">
    <cfRule type="expression" dxfId="0" priority="1" stopIfTrue="1">
      <formula>$A253&lt;&gt;0</formula>
    </cfRule>
  </conditionalFormatting>
  <dataValidations count="214">
    <dataValidation imeMode="halfAlpha" allowBlank="1" showInputMessage="1" showErrorMessage="1" sqref="P208" xr:uid="{298B1DD5-BFAD-4C02-B2C1-FF51FEB925EB}"/>
    <dataValidation imeMode="hiragana" allowBlank="1" showInputMessage="1" showErrorMessage="1" sqref="I22:Y22" xr:uid="{3BA1122B-7CEA-4212-9AC7-0E4A1242A031}"/>
    <dataValidation type="whole" imeMode="halfAlpha" allowBlank="1" showInputMessage="1" showErrorMessage="1" error="7桁の数字を入力してください" sqref="I20:M20" xr:uid="{B4505C50-D4D6-494F-B944-25F207634236}">
      <formula1>0</formula1>
      <formula2>9999999</formula2>
    </dataValidation>
    <dataValidation imeMode="fullKatakana" allowBlank="1" showInputMessage="1" showErrorMessage="1" sqref="I24:Y24" xr:uid="{3C3C35C9-589E-4C06-A4FC-13BCFCD5BC9B}"/>
    <dataValidation imeMode="hiragana" allowBlank="1" showInputMessage="1" showErrorMessage="1" sqref="I26:Y26" xr:uid="{E2F183B4-468D-4B39-AC25-37E5D7F72454}"/>
    <dataValidation imeMode="hiragana" allowBlank="1" showInputMessage="1" showErrorMessage="1" sqref="I28:Y28" xr:uid="{705BEAE1-3C7C-42DD-AD50-51A05AFBFD23}"/>
    <dataValidation imeMode="fullKatakana" allowBlank="1" showInputMessage="1" showErrorMessage="1" sqref="I30:Y30" xr:uid="{D4446A5C-F01F-4402-96B2-27150D08D878}"/>
    <dataValidation imeMode="hiragana" allowBlank="1" showInputMessage="1" showErrorMessage="1" sqref="I32:Y32" xr:uid="{81712BC8-049C-4A7D-B1D3-D0CB0569BDAB}"/>
    <dataValidation imeMode="halfAlpha" allowBlank="1" showInputMessage="1" showErrorMessage="1" sqref="I34:M34" xr:uid="{2BB3AD9F-FB9D-4727-B294-C966214FD283}"/>
    <dataValidation imeMode="halfAlpha" allowBlank="1" showInputMessage="1" showErrorMessage="1" sqref="I36:M36" xr:uid="{54CF5B5D-9B6C-4A5A-8E16-9EB34D9D499C}"/>
    <dataValidation imeMode="halfAlpha" allowBlank="1" showInputMessage="1" showErrorMessage="1" sqref="I38:M38" xr:uid="{95128305-3709-4C0F-9FD7-DD80F06E3DB6}"/>
    <dataValidation imeMode="halfAlpha" allowBlank="1" showInputMessage="1" showErrorMessage="1" sqref="I40:Y40" xr:uid="{1E38E62C-48CA-4246-956A-21D806CE9624}"/>
    <dataValidation type="list" imeMode="halfAlpha" allowBlank="1" showInputMessage="1" showErrorMessage="1" error="リストから選択してください" sqref="I42:M42" xr:uid="{C576D8C2-E6B4-44C6-8F99-3636A2EE2DAE}">
      <formula1>"一致する,一致しない"</formula1>
    </dataValidation>
    <dataValidation type="list" imeMode="halfAlpha" allowBlank="1" showInputMessage="1" showErrorMessage="1" error="リストから選択してください" sqref="I63:M63" xr:uid="{8443C747-EBDC-4C88-9B10-F95757754979}">
      <formula1>"しない,する"</formula1>
    </dataValidation>
    <dataValidation type="whole" imeMode="halfAlpha" allowBlank="1" showInputMessage="1" showErrorMessage="1" error="7桁の数字を入力してください" sqref="I69:M69" xr:uid="{9846F221-9D30-4204-8B90-03C25080FC7E}">
      <formula1>0</formula1>
      <formula2>9999999</formula2>
    </dataValidation>
    <dataValidation imeMode="hiragana" allowBlank="1" showInputMessage="1" showErrorMessage="1" sqref="I71:Y71" xr:uid="{F65A598F-F180-42B7-A0C6-2CD0FDF59F5C}"/>
    <dataValidation imeMode="fullKatakana" allowBlank="1" showInputMessage="1" showErrorMessage="1" sqref="I73:Y73" xr:uid="{A1E35EDD-BFB7-44E1-8EE4-E97720125752}"/>
    <dataValidation imeMode="hiragana" allowBlank="1" showInputMessage="1" showErrorMessage="1" sqref="I75:Y75" xr:uid="{28AC870F-D72B-4AB8-B9A6-68C61DFB49BF}"/>
    <dataValidation imeMode="hiragana" allowBlank="1" showInputMessage="1" showErrorMessage="1" sqref="I77:Y77" xr:uid="{8A94B8AB-534B-466B-A05B-88B1617E8E1A}"/>
    <dataValidation imeMode="fullKatakana" allowBlank="1" showInputMessage="1" showErrorMessage="1" sqref="I79:Y79" xr:uid="{DB62AEB8-25DC-4276-9240-5D96BB2A8ACC}"/>
    <dataValidation imeMode="hiragana" allowBlank="1" showInputMessage="1" showErrorMessage="1" sqref="I81:Y81" xr:uid="{F0C95319-DEB5-4361-8A10-03E473B7FF03}"/>
    <dataValidation imeMode="halfAlpha" allowBlank="1" showInputMessage="1" showErrorMessage="1" sqref="I83:M83" xr:uid="{067B649A-C3BA-4FE7-ABD4-31D149F7AA51}"/>
    <dataValidation imeMode="halfAlpha" allowBlank="1" showInputMessage="1" showErrorMessage="1" sqref="I85:M85" xr:uid="{C101C4D0-442F-46D9-B4EB-C4AACDA49CE6}"/>
    <dataValidation imeMode="halfAlpha" allowBlank="1" showInputMessage="1" showErrorMessage="1" sqref="I87:Y87" xr:uid="{C267176F-4FF8-4F77-8054-FC77477DFAF6}"/>
    <dataValidation imeMode="hiragana" allowBlank="1" showInputMessage="1" showErrorMessage="1" sqref="I112:Y112" xr:uid="{618E163F-2D2F-468A-BF78-A698AD1494EA}"/>
    <dataValidation imeMode="fullKatakana" allowBlank="1" showInputMessage="1" showErrorMessage="1" sqref="I114:Y114" xr:uid="{B1BE839E-D15A-43BF-B743-804B87A69670}"/>
    <dataValidation imeMode="hiragana" allowBlank="1" showInputMessage="1" showErrorMessage="1" sqref="I116:Y116" xr:uid="{0CDF57FE-BE36-4611-8B72-71CB5ED4CC7C}"/>
    <dataValidation type="whole" imeMode="halfAlpha" allowBlank="1" showInputMessage="1" showErrorMessage="1" error="7桁の数字を入力してください" sqref="I118:M118" xr:uid="{20CFB979-1EF6-47C3-ACEC-AD59C785B6EB}">
      <formula1>0</formula1>
      <formula2>9999999</formula2>
    </dataValidation>
    <dataValidation imeMode="hiragana" allowBlank="1" showInputMessage="1" showErrorMessage="1" sqref="I120:Y120" xr:uid="{9BCF2120-E807-4434-922C-3BDF9A44B632}"/>
    <dataValidation imeMode="halfAlpha" allowBlank="1" showInputMessage="1" showErrorMessage="1" sqref="I122:M122" xr:uid="{2DC98282-BB1D-4A41-9C8B-2DA975A44886}"/>
    <dataValidation imeMode="halfAlpha" allowBlank="1" showInputMessage="1" showErrorMessage="1" sqref="I124:M124" xr:uid="{0161123E-C5B4-4722-8C5B-3A71AFA6A7DB}"/>
    <dataValidation imeMode="halfAlpha" allowBlank="1" showInputMessage="1" showErrorMessage="1" sqref="I126:Y126" xr:uid="{CDCE86DA-8991-4239-9E2A-252D69B948B4}"/>
    <dataValidation type="list" imeMode="halfAlpha" allowBlank="1" showInputMessage="1" showErrorMessage="1" error="リストから選択してください" sqref="I153:M153" xr:uid="{F39FF122-623A-4AD9-BE76-3D9C6B706859}">
      <formula1>"しない,する"</formula1>
    </dataValidation>
    <dataValidation imeMode="fullKatakana" allowBlank="1" showInputMessage="1" showErrorMessage="1" sqref="I155:Y155" xr:uid="{A2D278DD-ABD9-42FD-BE33-A56694F29547}"/>
    <dataValidation imeMode="hiragana" allowBlank="1" showInputMessage="1" showErrorMessage="1" sqref="I157:Y157" xr:uid="{BD4531BE-4064-4750-B508-7B864AA32675}"/>
    <dataValidation imeMode="halfAlpha" allowBlank="1" showInputMessage="1" showErrorMessage="1" sqref="I159:M159" xr:uid="{5BF55F23-30BB-4FE6-9416-96EAFFB0FE79}"/>
    <dataValidation type="whole" imeMode="halfAlpha" allowBlank="1" showInputMessage="1" showErrorMessage="1" error="7桁の数字を入力してください" sqref="I161:M161" xr:uid="{82418A8C-C2C9-461B-8E69-342F7C6CE9F4}">
      <formula1>0</formula1>
      <formula2>9999999</formula2>
    </dataValidation>
    <dataValidation imeMode="hiragana" allowBlank="1" showInputMessage="1" showErrorMessage="1" sqref="I163:Y163" xr:uid="{CC9BDF6C-CB30-4ACB-BC0F-98AE6840EE11}"/>
    <dataValidation imeMode="halfAlpha" allowBlank="1" showInputMessage="1" showErrorMessage="1" sqref="I165:M165" xr:uid="{7638BE7A-0BD0-4125-9F80-2B0349A7378B}"/>
    <dataValidation imeMode="halfAlpha" allowBlank="1" showInputMessage="1" showErrorMessage="1" sqref="I167:M167" xr:uid="{765C7A2F-B4F9-4DFC-B556-1678F6042092}"/>
    <dataValidation imeMode="halfAlpha" allowBlank="1" showInputMessage="1" showErrorMessage="1" sqref="I169:Y169" xr:uid="{D5B3E07C-762C-4F74-ACEC-DE8B69E69DA6}"/>
    <dataValidation type="whole" imeMode="halfAlpha" allowBlank="1" showInputMessage="1" showErrorMessage="1" error="有効な数字を入力してください。10兆円以上になる場合は、9,999,999,999と入力してください" sqref="I176:M176" xr:uid="{AE70CE58-1320-417B-80ED-5268B82CAF7A}">
      <formula1>-9999999999</formula1>
      <formula2>9999999999</formula2>
    </dataValidation>
    <dataValidation type="whole" imeMode="halfAlpha" allowBlank="1" showInputMessage="1" showErrorMessage="1" error="有効な数字を入力してください" sqref="I178:M178" xr:uid="{1371FADE-F520-4449-8F26-8EE7AA9BD672}">
      <formula1>0</formula1>
      <formula2>9999999999</formula2>
    </dataValidation>
    <dataValidation type="whole" imeMode="halfAlpha" allowBlank="1" showInputMessage="1" showErrorMessage="1" error="有効な数字を入力してください" sqref="I182:M182" xr:uid="{85CCC120-B821-4C6C-96C6-077B2A68092F}">
      <formula1>0</formula1>
      <formula2>9999999999</formula2>
    </dataValidation>
    <dataValidation type="whole" imeMode="halfAlpha" allowBlank="1" showInputMessage="1" showErrorMessage="1" error="有効な数字を入力してください" sqref="I183:M183" xr:uid="{FA6B5DD2-8B13-49D8-9045-313AD0FC67F3}">
      <formula1>0</formula1>
      <formula2>9999999999</formula2>
    </dataValidation>
    <dataValidation type="whole" imeMode="halfAlpha" allowBlank="1" showInputMessage="1" showErrorMessage="1" error="有効な数字を入力してください" sqref="I184:M184" xr:uid="{EC51F3C4-DAF2-4745-B21B-F9343DE56DF2}">
      <formula1>0</formula1>
      <formula2>9999999999</formula2>
    </dataValidation>
    <dataValidation allowBlank="1" showInputMessage="1" showErrorMessage="1" sqref="I185:M185 B211 B212 B213 B214" xr:uid="{A03DCAAC-F43E-4AF8-80E7-F80937E2AA41}"/>
    <dataValidation type="list" imeMode="halfAlpha" allowBlank="1" showInputMessage="1" showErrorMessage="1" error="リストから選択してください" sqref="I187:M187" xr:uid="{1FC7498A-4B7A-406B-9392-2023F3012F90}">
      <formula1>"課税業者,免税業者"</formula1>
    </dataValidation>
    <dataValidation type="list" imeMode="halfAlpha" allowBlank="1" showInputMessage="1" showErrorMessage="1" error="リストから選択してください" sqref="I189:M189" xr:uid="{C89B5F11-532A-49DB-AD77-43C363965D52}">
      <formula1>"有,無,　"</formula1>
    </dataValidation>
    <dataValidation type="list" imeMode="halfAlpha" allowBlank="1" showInputMessage="1" showErrorMessage="1" error="リストから選択してください" sqref="I191:M191" xr:uid="{FB982E01-29D2-4197-9590-AD7A0C7C8C3F}">
      <formula1>"有,無,　"</formula1>
    </dataValidation>
    <dataValidation type="list" imeMode="halfAlpha" allowBlank="1" showInputMessage="1" showErrorMessage="1" error="リストから選択してください" sqref="I193:M193" xr:uid="{5E6AD685-41B9-4899-940B-35A90F398FB1}">
      <formula1>"○,　"</formula1>
    </dataValidation>
    <dataValidation type="list" imeMode="halfAlpha" allowBlank="1" showInputMessage="1" showErrorMessage="1" error="リストから選択してください" sqref="I195:M195" xr:uid="{FEA197E1-4002-4273-868D-669BAF152670}">
      <formula1>"○,　"</formula1>
    </dataValidation>
    <dataValidation type="list" imeMode="halfAlpha" allowBlank="1" showInputMessage="1" showErrorMessage="1" error="リストから選択してください" sqref="I197:M197" xr:uid="{5EB94DE4-EDD3-4E9E-873F-3439DE2D38AC}">
      <formula1>"○,　"</formula1>
    </dataValidation>
    <dataValidation type="list" imeMode="halfAlpha" allowBlank="1" showInputMessage="1" showErrorMessage="1" error="リストから選択してください" sqref="I199:M199" xr:uid="{9E38C725-AE2C-42A3-A0FF-6DB19ACC81AC}">
      <formula1>"有,無,　"</formula1>
    </dataValidation>
    <dataValidation type="list" imeMode="halfAlpha" allowBlank="1" showInputMessage="1" showErrorMessage="1" error="リストから選択してください" sqref="I208:M208" xr:uid="{19143AA7-A90C-4725-B916-5D3FF0D623E3}">
      <formula1>許可コード</formula1>
    </dataValidation>
    <dataValidation type="date" imeMode="halfAlpha" allowBlank="1" showInputMessage="1" showErrorMessage="1" error="有効な日付を入力してください" sqref="I210:M210" xr:uid="{CF0D32EF-65C0-42B4-9076-DFEA6A323360}">
      <formula1>92</formula1>
      <formula2>73415</formula2>
    </dataValidation>
    <dataValidation type="list" imeMode="halfAlpha" allowBlank="1" showInputMessage="1" showErrorMessage="1" error="リストから選択してください" sqref="L215:M215" xr:uid="{FB13DC30-E338-46E8-BEE3-CB99995791EA}">
      <formula1>"○,　"</formula1>
    </dataValidation>
    <dataValidation type="list" imeMode="halfAlpha" allowBlank="1" showInputMessage="1" showErrorMessage="1" error="リストから選択してください" sqref="N215:O215" xr:uid="{76B6E49E-8EE7-43A2-AC2B-596FC37E1B2B}">
      <formula1>"1,2,3,4,5,6,7,8,9,10,　"</formula1>
    </dataValidation>
    <dataValidation type="list" imeMode="halfAlpha" allowBlank="1" showInputMessage="1" showErrorMessage="1" error="リストから選択してください" sqref="P215:Q215" xr:uid="{54F9393F-E1CF-477A-A610-021D78DD1FDB}">
      <formula1>"一般,特定,　"</formula1>
    </dataValidation>
    <dataValidation type="whole" imeMode="halfAlpha" allowBlank="1" showInputMessage="1" showErrorMessage="1" error="有効な数字を入力してください" sqref="R215:S215" xr:uid="{1717CB38-DFD2-4931-B146-862E782C1E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15:V215" xr:uid="{7BE566DB-07AC-4A80-9BC1-EA05049016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215:Y215" xr:uid="{66D979BC-AEAD-479D-8201-26C9D00C2F95}">
      <formula1>-9999999999</formula1>
      <formula2>9999999999</formula2>
    </dataValidation>
    <dataValidation type="list" imeMode="halfAlpha" allowBlank="1" showInputMessage="1" showErrorMessage="1" error="リストから選択してください" sqref="L216:M216" xr:uid="{7CD0843C-8CE2-4631-9387-04D7017D15AA}">
      <formula1>"○,　"</formula1>
    </dataValidation>
    <dataValidation type="list" imeMode="halfAlpha" allowBlank="1" showInputMessage="1" showErrorMessage="1" error="リストから選択してください" sqref="N216:O216" xr:uid="{EBDB37BB-0AE7-4AD9-A3F2-3843D77090F6}">
      <formula1>"1,2,3,4,5,6,7,8,9,10,　"</formula1>
    </dataValidation>
    <dataValidation type="list" imeMode="halfAlpha" allowBlank="1" showInputMessage="1" showErrorMessage="1" error="リストから選択してください" sqref="P216:Q216" xr:uid="{01AB5422-5831-4AE0-8149-CA04EED4AE09}">
      <formula1>"一般,特定,　"</formula1>
    </dataValidation>
    <dataValidation type="whole" imeMode="halfAlpha" allowBlank="1" showInputMessage="1" showErrorMessage="1" error="有効な数字を入力してください" sqref="R216:S216" xr:uid="{71C8FEB0-8B34-44E4-AB03-E740644E52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16:V216" xr:uid="{71CE804A-04D6-4164-A79B-A6FC7EF17C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216:Y216" xr:uid="{89C052CF-FAA5-47F7-985F-379EC20B1A51}">
      <formula1>-9999999999</formula1>
      <formula2>9999999999</formula2>
    </dataValidation>
    <dataValidation type="list" imeMode="halfAlpha" allowBlank="1" showInputMessage="1" showErrorMessage="1" error="リストから選択してください" sqref="L217:M217" xr:uid="{41205828-C6EE-4AC7-A998-6AAC36897FA8}">
      <formula1>"○,　"</formula1>
    </dataValidation>
    <dataValidation type="list" imeMode="halfAlpha" allowBlank="1" showInputMessage="1" showErrorMessage="1" error="リストから選択してください" sqref="N217:O217" xr:uid="{B44930D4-5D5A-4A1F-99A6-5EC452AFD861}">
      <formula1>"1,2,3,4,5,6,7,8,9,10,　"</formula1>
    </dataValidation>
    <dataValidation type="list" imeMode="halfAlpha" allowBlank="1" showInputMessage="1" showErrorMessage="1" error="リストから選択してください" sqref="P217:Q217" xr:uid="{14ACD594-37BF-45E8-96AA-44CBF6641D75}">
      <formula1>"一般,特定,　"</formula1>
    </dataValidation>
    <dataValidation type="whole" imeMode="halfAlpha" allowBlank="1" showInputMessage="1" showErrorMessage="1" error="有効な数字を入力してください" sqref="R217:S217" xr:uid="{74E290E2-4805-4C60-9923-3A3EFF64E8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17:V217" xr:uid="{2E187D7D-52E0-49A8-9623-654721B14DA1}">
      <formula1>-9999999999</formula1>
      <formula2>9999999999</formula2>
    </dataValidation>
    <dataValidation type="list" imeMode="halfAlpha" allowBlank="1" showInputMessage="1" showErrorMessage="1" error="リストから選択してください" sqref="L218:M218" xr:uid="{CFF76655-2ED3-4145-AE10-42EA46CC97DE}">
      <formula1>"○,　"</formula1>
    </dataValidation>
    <dataValidation type="list" imeMode="halfAlpha" allowBlank="1" showInputMessage="1" showErrorMessage="1" error="リストから選択してください" sqref="N218:O218" xr:uid="{367DF047-4D35-40D2-9BB1-FD05A59BD350}">
      <formula1>"1,2,3,4,5,6,7,8,9,10,　"</formula1>
    </dataValidation>
    <dataValidation type="list" imeMode="halfAlpha" allowBlank="1" showInputMessage="1" showErrorMessage="1" error="リストから選択してください" sqref="P218:Q218" xr:uid="{C302FF2D-560D-4C84-ADE9-B827B1CE58E7}">
      <formula1>"一般,特定,　"</formula1>
    </dataValidation>
    <dataValidation type="whole" imeMode="halfAlpha" allowBlank="1" showInputMessage="1" showErrorMessage="1" error="有効な数字を入力してください" sqref="R218:S218" xr:uid="{32DC59C2-F5C4-4499-B2D4-AAE146B0AE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18:V218" xr:uid="{D31147B6-0667-41AF-B16E-51FF928FFDA6}">
      <formula1>-9999999999</formula1>
      <formula2>9999999999</formula2>
    </dataValidation>
    <dataValidation type="list" imeMode="halfAlpha" allowBlank="1" showInputMessage="1" showErrorMessage="1" error="リストから選択してください" sqref="L219:M219" xr:uid="{7024F946-CD61-48F7-B330-3173A0F2FE50}">
      <formula1>"○,　"</formula1>
    </dataValidation>
    <dataValidation type="list" imeMode="halfAlpha" allowBlank="1" showInputMessage="1" showErrorMessage="1" error="リストから選択してください" sqref="N219:O219" xr:uid="{7BDC30E9-0782-425A-9289-C2A237068671}">
      <formula1>"1,2,3,4,5,6,7,8,9,10,　"</formula1>
    </dataValidation>
    <dataValidation type="list" imeMode="halfAlpha" allowBlank="1" showInputMessage="1" showErrorMessage="1" error="リストから選択してください" sqref="P219:Q219" xr:uid="{77B8ECF4-8F54-4C11-B4B8-7D7503A82480}">
      <formula1>"一般,特定,　"</formula1>
    </dataValidation>
    <dataValidation type="whole" imeMode="halfAlpha" allowBlank="1" showInputMessage="1" showErrorMessage="1" error="有効な数字を入力してください" sqref="R219:S219" xr:uid="{5A4981EF-925D-4F3E-92D2-B11FF140E1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19:V219" xr:uid="{7F4D1F1E-8787-4C10-B115-BDFA5A2CC209}">
      <formula1>-9999999999</formula1>
      <formula2>9999999999</formula2>
    </dataValidation>
    <dataValidation type="list" imeMode="halfAlpha" allowBlank="1" showInputMessage="1" showErrorMessage="1" error="リストから選択してください" sqref="L220:M220" xr:uid="{0A9DBA46-4B10-403B-8956-D359ECDEF09E}">
      <formula1>"○,　"</formula1>
    </dataValidation>
    <dataValidation type="list" imeMode="halfAlpha" allowBlank="1" showInputMessage="1" showErrorMessage="1" error="リストから選択してください" sqref="N220:O220" xr:uid="{FC97271D-DE53-413C-AF92-6366D1ABB5FA}">
      <formula1>"1,2,3,4,5,6,7,8,9,10,　"</formula1>
    </dataValidation>
    <dataValidation type="list" imeMode="halfAlpha" allowBlank="1" showInputMessage="1" showErrorMessage="1" error="リストから選択してください" sqref="P220:Q220" xr:uid="{79508AD8-D50F-4956-9BD2-28891CD12F3F}">
      <formula1>"一般,特定,　"</formula1>
    </dataValidation>
    <dataValidation type="whole" imeMode="halfAlpha" allowBlank="1" showInputMessage="1" showErrorMessage="1" error="有効な数字を入力してください" sqref="R220:S220" xr:uid="{EE636B72-D4EA-4279-B5AE-A680048357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0:V220" xr:uid="{17F274CA-41F8-46EE-A051-A24C4680712C}">
      <formula1>-9999999999</formula1>
      <formula2>9999999999</formula2>
    </dataValidation>
    <dataValidation type="list" imeMode="halfAlpha" allowBlank="1" showInputMessage="1" showErrorMessage="1" error="リストから選択してください" sqref="L221:M221" xr:uid="{32BD505A-91E1-4313-AD50-CDCEB1A6A05C}">
      <formula1>"○,　"</formula1>
    </dataValidation>
    <dataValidation type="list" imeMode="halfAlpha" allowBlank="1" showInputMessage="1" showErrorMessage="1" error="リストから選択してください" sqref="N221:O221" xr:uid="{55BECDB4-1F01-41C2-977C-C204B2C2DA70}">
      <formula1>"1,2,3,4,5,6,7,8,9,10,　"</formula1>
    </dataValidation>
    <dataValidation type="list" imeMode="halfAlpha" allowBlank="1" showInputMessage="1" showErrorMessage="1" error="リストから選択してください" sqref="P221:Q221" xr:uid="{ED0D9816-BB8A-437E-B6B8-E24B64C8DC7C}">
      <formula1>"一般,特定,　"</formula1>
    </dataValidation>
    <dataValidation type="whole" imeMode="halfAlpha" allowBlank="1" showInputMessage="1" showErrorMessage="1" error="有効な数字を入力してください" sqref="R221:S221" xr:uid="{2792E4B5-0677-4950-ADAA-0AE59A2A0F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1:V221" xr:uid="{A7B2DE86-14DD-4130-AC0C-51FF1FAC1BD2}">
      <formula1>-9999999999</formula1>
      <formula2>9999999999</formula2>
    </dataValidation>
    <dataValidation type="list" imeMode="halfAlpha" allowBlank="1" showInputMessage="1" showErrorMessage="1" error="リストから選択してください" sqref="L222:M222" xr:uid="{4A3AE995-97F9-4C2A-8FA2-335B23267EB7}">
      <formula1>"○,　"</formula1>
    </dataValidation>
    <dataValidation type="list" imeMode="halfAlpha" allowBlank="1" showInputMessage="1" showErrorMessage="1" error="リストから選択してください" sqref="N222:O222" xr:uid="{138C083E-4723-41DD-B684-7DD773679AE5}">
      <formula1>"1,2,3,4,5,6,7,8,9,10,　"</formula1>
    </dataValidation>
    <dataValidation type="list" imeMode="halfAlpha" allowBlank="1" showInputMessage="1" showErrorMessage="1" error="リストから選択してください" sqref="P222:Q222" xr:uid="{C333707D-73B6-401E-ABCB-E739CE65C16B}">
      <formula1>"一般,特定,　"</formula1>
    </dataValidation>
    <dataValidation type="whole" imeMode="halfAlpha" allowBlank="1" showInputMessage="1" showErrorMessage="1" error="有効な数字を入力してください" sqref="R222:S222" xr:uid="{7A55F90C-B53D-4EC8-AD2C-3202B80A009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2:V222" xr:uid="{A4850164-00A9-41EB-BE45-31D8C9858776}">
      <formula1>-9999999999</formula1>
      <formula2>9999999999</formula2>
    </dataValidation>
    <dataValidation type="list" imeMode="halfAlpha" allowBlank="1" showInputMessage="1" showErrorMessage="1" error="リストから選択してください" sqref="L223:M223" xr:uid="{D9D13B45-95D7-4B65-95DB-BA99502F3698}">
      <formula1>"○,　"</formula1>
    </dataValidation>
    <dataValidation type="list" imeMode="halfAlpha" allowBlank="1" showInputMessage="1" showErrorMessage="1" error="リストから選択してください" sqref="N223:O223" xr:uid="{E8290B8D-A8F0-477B-BE42-ECB3093F4E8A}">
      <formula1>"1,2,3,4,5,6,7,8,9,10,　"</formula1>
    </dataValidation>
    <dataValidation type="list" imeMode="halfAlpha" allowBlank="1" showInputMessage="1" showErrorMessage="1" error="リストから選択してください" sqref="P223:Q223" xr:uid="{9FB5F293-D0BC-45AF-85E9-0E98A757600E}">
      <formula1>"一般,特定,　"</formula1>
    </dataValidation>
    <dataValidation type="whole" imeMode="halfAlpha" allowBlank="1" showInputMessage="1" showErrorMessage="1" error="有効な数字を入力してください" sqref="R223:S223" xr:uid="{9C43FAA9-F4B6-4310-88F5-1ECD1A10FF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3:V223" xr:uid="{34AB4527-8CE9-4893-A84D-096CB5D5AAA7}">
      <formula1>-9999999999</formula1>
      <formula2>9999999999</formula2>
    </dataValidation>
    <dataValidation type="list" imeMode="halfAlpha" allowBlank="1" showInputMessage="1" showErrorMessage="1" error="リストから選択してください" sqref="L224:M224" xr:uid="{60E19690-89FE-4242-8DEE-38FED8EB350C}">
      <formula1>"○,　"</formula1>
    </dataValidation>
    <dataValidation type="list" imeMode="halfAlpha" allowBlank="1" showInputMessage="1" showErrorMessage="1" error="リストから選択してください" sqref="N224:O224" xr:uid="{87615E0F-D806-425D-A39D-7D7EA2881E32}">
      <formula1>"1,2,3,4,5,6,7,8,9,10,　"</formula1>
    </dataValidation>
    <dataValidation type="list" imeMode="halfAlpha" allowBlank="1" showInputMessage="1" showErrorMessage="1" error="リストから選択してください" sqref="P224:Q224" xr:uid="{6C924A7B-B217-4CE1-AD97-4493FC032F6A}">
      <formula1>"一般,特定,　"</formula1>
    </dataValidation>
    <dataValidation type="whole" imeMode="halfAlpha" allowBlank="1" showInputMessage="1" showErrorMessage="1" error="有効な数字を入力してください" sqref="R224:S224" xr:uid="{74944A5B-8C6D-4A2A-9996-6F9206143A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4:V224" xr:uid="{7A77503D-2812-4B4C-9393-E1237C5A9B78}">
      <formula1>-9999999999</formula1>
      <formula2>9999999999</formula2>
    </dataValidation>
    <dataValidation type="list" imeMode="halfAlpha" allowBlank="1" showInputMessage="1" showErrorMessage="1" error="リストから選択してください" sqref="L225:M225" xr:uid="{6860C6BD-8443-4643-8037-52906A48958F}">
      <formula1>"○,　"</formula1>
    </dataValidation>
    <dataValidation type="list" imeMode="halfAlpha" allowBlank="1" showInputMessage="1" showErrorMessage="1" error="リストから選択してください" sqref="N225:O225" xr:uid="{616B54C9-524C-4FAE-934A-D881E7F2C7CF}">
      <formula1>"1,2,3,4,5,6,7,8,9,10,　"</formula1>
    </dataValidation>
    <dataValidation type="list" imeMode="halfAlpha" allowBlank="1" showInputMessage="1" showErrorMessage="1" error="リストから選択してください" sqref="P225:Q225" xr:uid="{9FF8C9C7-3F8D-4057-8CEA-EB52AB2C5043}">
      <formula1>"一般,特定,　"</formula1>
    </dataValidation>
    <dataValidation type="whole" imeMode="halfAlpha" allowBlank="1" showInputMessage="1" showErrorMessage="1" error="有効な数字を入力してください" sqref="R225:S225" xr:uid="{8B44FDE3-049A-4AC6-BEFB-8F3F94AB81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5:V225" xr:uid="{A19E6FA7-AAE9-49F0-B927-D2BAA7BB7840}">
      <formula1>-9999999999</formula1>
      <formula2>9999999999</formula2>
    </dataValidation>
    <dataValidation type="list" imeMode="halfAlpha" allowBlank="1" showInputMessage="1" showErrorMessage="1" error="リストから選択してください" sqref="L226:M226" xr:uid="{936ECA4F-2B9F-4311-B9DB-42364B14D83E}">
      <formula1>"○,　"</formula1>
    </dataValidation>
    <dataValidation type="list" imeMode="halfAlpha" allowBlank="1" showInputMessage="1" showErrorMessage="1" error="リストから選択してください" sqref="N226:O226" xr:uid="{1B5AAD3D-7491-40B0-9A8F-27CE5984452A}">
      <formula1>"1,2,3,4,5,6,7,8,9,10,　"</formula1>
    </dataValidation>
    <dataValidation type="list" imeMode="halfAlpha" allowBlank="1" showInputMessage="1" showErrorMessage="1" error="リストから選択してください" sqref="P226:Q226" xr:uid="{AFC29216-EB36-4F10-B95B-5E227E0360F6}">
      <formula1>"一般,特定,　"</formula1>
    </dataValidation>
    <dataValidation type="whole" imeMode="halfAlpha" allowBlank="1" showInputMessage="1" showErrorMessage="1" error="有効な数字を入力してください" sqref="R226:S226" xr:uid="{E273561A-E4DF-4F8A-8A78-F74A1D156B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6:V226" xr:uid="{C7435058-90A4-48D5-B205-E62A42D06E01}">
      <formula1>-9999999999</formula1>
      <formula2>9999999999</formula2>
    </dataValidation>
    <dataValidation type="list" imeMode="halfAlpha" allowBlank="1" showInputMessage="1" showErrorMessage="1" error="リストから選択してください" sqref="L227:M227" xr:uid="{BE1BE311-0202-4A44-8DC4-B8161958D911}">
      <formula1>"○,　"</formula1>
    </dataValidation>
    <dataValidation type="list" imeMode="halfAlpha" allowBlank="1" showInputMessage="1" showErrorMessage="1" error="リストから選択してください" sqref="N227:O227" xr:uid="{4D6F4A1F-25CE-44C1-B614-B9918A2CF21D}">
      <formula1>"1,2,3,4,5,6,7,8,9,10,　"</formula1>
    </dataValidation>
    <dataValidation type="list" imeMode="halfAlpha" allowBlank="1" showInputMessage="1" showErrorMessage="1" error="リストから選択してください" sqref="P227:Q227" xr:uid="{61F02058-990D-4702-9702-470EC5F1F70C}">
      <formula1>"一般,特定,　"</formula1>
    </dataValidation>
    <dataValidation type="whole" imeMode="halfAlpha" allowBlank="1" showInputMessage="1" showErrorMessage="1" error="有効な数字を入力してください" sqref="R227:S227" xr:uid="{496460A0-C959-43D9-9836-81A0CFB401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7:V227" xr:uid="{F5E62A63-31F9-4DD4-BC93-6A9705EF533D}">
      <formula1>-9999999999</formula1>
      <formula2>9999999999</formula2>
    </dataValidation>
    <dataValidation type="list" imeMode="halfAlpha" allowBlank="1" showInputMessage="1" showErrorMessage="1" error="リストから選択してください" sqref="L228:M228" xr:uid="{65ED2E07-0B57-43CA-843A-1C7BF0190E76}">
      <formula1>"○,　"</formula1>
    </dataValidation>
    <dataValidation type="list" imeMode="halfAlpha" allowBlank="1" showInputMessage="1" showErrorMessage="1" error="リストから選択してください" sqref="N228:O228" xr:uid="{A82AC9AB-D310-4FB6-8797-F492B52F1F27}">
      <formula1>"1,2,3,4,5,6,7,8,9,10,　"</formula1>
    </dataValidation>
    <dataValidation type="list" imeMode="halfAlpha" allowBlank="1" showInputMessage="1" showErrorMessage="1" error="リストから選択してください" sqref="P228:Q228" xr:uid="{C3DD4E87-CE05-4116-A00D-80018D1B6D14}">
      <formula1>"一般,特定,　"</formula1>
    </dataValidation>
    <dataValidation type="whole" imeMode="halfAlpha" allowBlank="1" showInputMessage="1" showErrorMessage="1" error="有効な数字を入力してください" sqref="R228:S228" xr:uid="{5B8FA58A-79D2-4A8F-B322-6E996A1A3E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8:V228" xr:uid="{C7855AF5-B27B-483A-80D1-4BC6CF01C3F2}">
      <formula1>-9999999999</formula1>
      <formula2>9999999999</formula2>
    </dataValidation>
    <dataValidation type="list" imeMode="halfAlpha" allowBlank="1" showInputMessage="1" showErrorMessage="1" error="リストから選択してください" sqref="L229:M229" xr:uid="{8B4D4956-0D66-4D8B-867D-5CEA8DC4EA0A}">
      <formula1>"○,　"</formula1>
    </dataValidation>
    <dataValidation type="list" imeMode="halfAlpha" allowBlank="1" showInputMessage="1" showErrorMessage="1" error="リストから選択してください" sqref="N229:O229" xr:uid="{83F6C336-6FED-481D-98D9-CAA28CA8EDBC}">
      <formula1>"1,2,3,4,5,6,7,8,9,10,　"</formula1>
    </dataValidation>
    <dataValidation type="list" imeMode="halfAlpha" allowBlank="1" showInputMessage="1" showErrorMessage="1" error="リストから選択してください" sqref="P229:Q229" xr:uid="{0E4C5F19-669E-4169-9724-7F6D7EB320E3}">
      <formula1>"一般,特定,　"</formula1>
    </dataValidation>
    <dataValidation type="whole" imeMode="halfAlpha" allowBlank="1" showInputMessage="1" showErrorMessage="1" error="有効な数字を入力してください" sqref="R229:S229" xr:uid="{BEE45CCC-1FB6-4FB6-ABCB-0A2C07E848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9:V229" xr:uid="{98470880-B9D8-4A21-B0F6-8689F204D940}">
      <formula1>-9999999999</formula1>
      <formula2>9999999999</formula2>
    </dataValidation>
    <dataValidation type="list" imeMode="halfAlpha" allowBlank="1" showInputMessage="1" showErrorMessage="1" error="リストから選択してください" sqref="L230:M230" xr:uid="{19BF2249-64F6-4E82-AC3F-291FA5615448}">
      <formula1>"○,　"</formula1>
    </dataValidation>
    <dataValidation type="list" imeMode="halfAlpha" allowBlank="1" showInputMessage="1" showErrorMessage="1" error="リストから選択してください" sqref="N230:O230" xr:uid="{87465A06-8A40-45F4-AC33-516EAB42708B}">
      <formula1>"1,2,3,4,5,6,7,8,9,10,　"</formula1>
    </dataValidation>
    <dataValidation type="list" imeMode="halfAlpha" allowBlank="1" showInputMessage="1" showErrorMessage="1" error="リストから選択してください" sqref="P230:Q230" xr:uid="{5D91F761-92B5-47C5-A3DF-3C314D2BD221}">
      <formula1>"一般,特定,　"</formula1>
    </dataValidation>
    <dataValidation type="whole" imeMode="halfAlpha" allowBlank="1" showInputMessage="1" showErrorMessage="1" error="有効な数字を入力してください" sqref="R230:S230" xr:uid="{6943EBD5-3E1B-4F28-BDC0-001C78B357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0:V230" xr:uid="{BA24357B-E0D1-4B62-85D2-598A4F71092E}">
      <formula1>-9999999999</formula1>
      <formula2>9999999999</formula2>
    </dataValidation>
    <dataValidation type="list" imeMode="halfAlpha" allowBlank="1" showInputMessage="1" showErrorMessage="1" error="リストから選択してください" sqref="L231:M231" xr:uid="{EDCAC907-7A20-4560-83B1-66A037BD5B63}">
      <formula1>"○,　"</formula1>
    </dataValidation>
    <dataValidation type="list" imeMode="halfAlpha" allowBlank="1" showInputMessage="1" showErrorMessage="1" error="リストから選択してください" sqref="N231:O231" xr:uid="{241D5C15-F751-4982-8DDA-57342E67021D}">
      <formula1>"1,2,3,4,5,6,7,8,9,10,　"</formula1>
    </dataValidation>
    <dataValidation type="list" imeMode="halfAlpha" allowBlank="1" showInputMessage="1" showErrorMessage="1" error="リストから選択してください" sqref="P231:Q231" xr:uid="{A77578B8-34C2-4913-B8B2-6DBCD1531CB5}">
      <formula1>"一般,特定,　"</formula1>
    </dataValidation>
    <dataValidation type="whole" imeMode="halfAlpha" allowBlank="1" showInputMessage="1" showErrorMessage="1" error="有効な数字を入力してください" sqref="R231:S231" xr:uid="{DAF9915D-952F-47AD-A46B-5CC0EF8EE1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1:V231" xr:uid="{68ADD772-B49A-48EC-888F-625E90C869ED}">
      <formula1>-9999999999</formula1>
      <formula2>9999999999</formula2>
    </dataValidation>
    <dataValidation type="list" imeMode="halfAlpha" allowBlank="1" showInputMessage="1" showErrorMessage="1" error="リストから選択してください" sqref="L232:M232" xr:uid="{CD04E9F9-2340-43CC-9927-EAAFA7E927AA}">
      <formula1>"○,　"</formula1>
    </dataValidation>
    <dataValidation type="list" imeMode="halfAlpha" allowBlank="1" showInputMessage="1" showErrorMessage="1" error="リストから選択してください" sqref="N232:O232" xr:uid="{03424BC1-6B58-4566-B5E2-2161EAEF7D1D}">
      <formula1>"1,2,3,4,5,6,7,8,9,10,　"</formula1>
    </dataValidation>
    <dataValidation type="list" imeMode="halfAlpha" allowBlank="1" showInputMessage="1" showErrorMessage="1" error="リストから選択してください" sqref="P232:Q232" xr:uid="{EDA94ECE-E512-44BA-B60C-382AE4DE1295}">
      <formula1>"一般,特定,　"</formula1>
    </dataValidation>
    <dataValidation type="whole" imeMode="halfAlpha" allowBlank="1" showInputMessage="1" showErrorMessage="1" error="有効な数字を入力してください" sqref="R232:S232" xr:uid="{9DBA4E14-59FC-4462-8330-5CE8CB8BCF5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2:V232" xr:uid="{1B94D33D-55F3-425E-891C-F137711B0315}">
      <formula1>-9999999999</formula1>
      <formula2>9999999999</formula2>
    </dataValidation>
    <dataValidation type="list" imeMode="halfAlpha" allowBlank="1" showInputMessage="1" showErrorMessage="1" error="リストから選択してください" sqref="L233:M233" xr:uid="{4DD52990-76D5-4C10-86BF-BDAA4B34883D}">
      <formula1>"○,　"</formula1>
    </dataValidation>
    <dataValidation type="list" imeMode="halfAlpha" allowBlank="1" showInputMessage="1" showErrorMessage="1" error="リストから選択してください" sqref="N233:O233" xr:uid="{ECBA4FEF-473C-4733-BD25-43A7E83825E1}">
      <formula1>"1,2,3,4,5,6,7,8,9,10,　"</formula1>
    </dataValidation>
    <dataValidation type="list" imeMode="halfAlpha" allowBlank="1" showInputMessage="1" showErrorMessage="1" error="リストから選択してください" sqref="P233:Q233" xr:uid="{10B94B5F-ADF9-40E7-8008-F4709F48F862}">
      <formula1>"一般,特定,　"</formula1>
    </dataValidation>
    <dataValidation type="whole" imeMode="halfAlpha" allowBlank="1" showInputMessage="1" showErrorMessage="1" error="有効な数字を入力してください" sqref="R233:S233" xr:uid="{A157DC7D-2EE5-49E6-B2E5-2EC2C8CDDB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V233" xr:uid="{7A681B2F-C4EF-4936-BEFB-3FD03A4B0194}">
      <formula1>-9999999999</formula1>
      <formula2>9999999999</formula2>
    </dataValidation>
    <dataValidation type="list" imeMode="halfAlpha" allowBlank="1" showInputMessage="1" showErrorMessage="1" error="リストから選択してください" sqref="L234:M234" xr:uid="{26209669-AEBE-4C50-8087-698A60DA0318}">
      <formula1>"○,　"</formula1>
    </dataValidation>
    <dataValidation type="list" imeMode="halfAlpha" allowBlank="1" showInputMessage="1" showErrorMessage="1" error="リストから選択してください" sqref="N234:O234" xr:uid="{A3F5E5DD-A017-4F59-87F1-D4F52B35D4EA}">
      <formula1>"1,2,3,4,5,6,7,8,9,10,　"</formula1>
    </dataValidation>
    <dataValidation type="list" imeMode="halfAlpha" allowBlank="1" showInputMessage="1" showErrorMessage="1" error="リストから選択してください" sqref="P234:Q234" xr:uid="{52C58E61-A218-4169-8007-F61839927430}">
      <formula1>"一般,特定,　"</formula1>
    </dataValidation>
    <dataValidation type="whole" imeMode="halfAlpha" allowBlank="1" showInputMessage="1" showErrorMessage="1" error="有効な数字を入力してください" sqref="R234:S234" xr:uid="{F1DA993D-C4DC-4CFF-A81D-0E611FB068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4:V234" xr:uid="{4BA29FAC-2B81-485C-B919-B0F861EE090A}">
      <formula1>-9999999999</formula1>
      <formula2>9999999999</formula2>
    </dataValidation>
    <dataValidation type="list" imeMode="halfAlpha" allowBlank="1" showInputMessage="1" showErrorMessage="1" error="リストから選択してください" sqref="L235:M235" xr:uid="{7336D524-DC12-48C7-B6C1-AF954414F7BC}">
      <formula1>"○,　"</formula1>
    </dataValidation>
    <dataValidation type="list" imeMode="halfAlpha" allowBlank="1" showInputMessage="1" showErrorMessage="1" error="リストから選択してください" sqref="N235:O235" xr:uid="{F1D19BFE-6A1E-492F-8EB8-D1A459E5AFBF}">
      <formula1>"1,2,3,4,5,6,7,8,9,10,　"</formula1>
    </dataValidation>
    <dataValidation type="list" imeMode="halfAlpha" allowBlank="1" showInputMessage="1" showErrorMessage="1" error="リストから選択してください" sqref="P235:Q235" xr:uid="{74B46540-8F0E-45BC-A03F-7A901D443457}">
      <formula1>"一般,特定,　"</formula1>
    </dataValidation>
    <dataValidation type="whole" imeMode="halfAlpha" allowBlank="1" showInputMessage="1" showErrorMessage="1" error="有効な数字を入力してください" sqref="R235:S235" xr:uid="{47A795E5-3CCB-493E-87AD-B690855EBA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5:V235" xr:uid="{EDC14A10-7310-4D33-91C1-14F98A568C12}">
      <formula1>-9999999999</formula1>
      <formula2>9999999999</formula2>
    </dataValidation>
    <dataValidation type="list" imeMode="halfAlpha" allowBlank="1" showInputMessage="1" showErrorMessage="1" error="リストから選択してください" sqref="L236:M236" xr:uid="{16B7EF8C-7445-49C3-99AC-0A01F0E522F0}">
      <formula1>"○,　"</formula1>
    </dataValidation>
    <dataValidation type="list" imeMode="halfAlpha" allowBlank="1" showInputMessage="1" showErrorMessage="1" error="リストから選択してください" sqref="N236:O236" xr:uid="{D38F2ADB-F354-4B5D-922D-D654455DC6F6}">
      <formula1>"1,2,3,4,5,6,7,8,9,10,　"</formula1>
    </dataValidation>
    <dataValidation type="list" imeMode="halfAlpha" allowBlank="1" showInputMessage="1" showErrorMessage="1" error="リストから選択してください" sqref="P236:Q236" xr:uid="{FD0B186A-10E2-4C06-A02C-88F1E7309EDE}">
      <formula1>"一般,特定,　"</formula1>
    </dataValidation>
    <dataValidation type="whole" imeMode="halfAlpha" allowBlank="1" showInputMessage="1" showErrorMessage="1" error="有効な数字を入力してください" sqref="R236:S236" xr:uid="{1A897707-DF4F-4BCB-BA9C-C32DFE1E09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6:V236" xr:uid="{2EF28EDD-AD05-4219-9988-4F517C0B92E8}">
      <formula1>-9999999999</formula1>
      <formula2>9999999999</formula2>
    </dataValidation>
    <dataValidation type="list" imeMode="halfAlpha" allowBlank="1" showInputMessage="1" showErrorMessage="1" error="リストから選択してください" sqref="L237:M237" xr:uid="{29B4DCF2-4ADA-4305-BE39-343C79F1259E}">
      <formula1>"○,　"</formula1>
    </dataValidation>
    <dataValidation type="list" imeMode="halfAlpha" allowBlank="1" showInputMessage="1" showErrorMessage="1" error="リストから選択してください" sqref="N237:O237" xr:uid="{A72F8425-1AA9-4D51-B683-38B130A36F70}">
      <formula1>"1,2,3,4,5,6,7,8,9,10,　"</formula1>
    </dataValidation>
    <dataValidation type="list" imeMode="halfAlpha" allowBlank="1" showInputMessage="1" showErrorMessage="1" error="リストから選択してください" sqref="P237:Q237" xr:uid="{7225C634-BF38-47A5-8E0B-62395F80FEC0}">
      <formula1>"一般,特定,　"</formula1>
    </dataValidation>
    <dataValidation type="whole" imeMode="halfAlpha" allowBlank="1" showInputMessage="1" showErrorMessage="1" error="有効な数字を入力してください" sqref="R237:S237" xr:uid="{C363F7F9-268A-49A3-96EC-D0564D35F8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7:V237" xr:uid="{E6EA5091-DB22-4158-8D03-7DF80D301072}">
      <formula1>-9999999999</formula1>
      <formula2>9999999999</formula2>
    </dataValidation>
    <dataValidation type="list" imeMode="halfAlpha" allowBlank="1" showInputMessage="1" showErrorMessage="1" error="リストから選択してください" sqref="L238:M238" xr:uid="{7395444D-B0C2-4F36-BBE4-B79352B7620B}">
      <formula1>"○,　"</formula1>
    </dataValidation>
    <dataValidation type="list" imeMode="halfAlpha" allowBlank="1" showInputMessage="1" showErrorMessage="1" error="リストから選択してください" sqref="N238:O238" xr:uid="{47B356BB-835A-49A7-8E68-EC0DC9632583}">
      <formula1>"1,2,3,4,5,6,7,8,9,10,　"</formula1>
    </dataValidation>
    <dataValidation type="list" imeMode="halfAlpha" allowBlank="1" showInputMessage="1" showErrorMessage="1" error="リストから選択してください" sqref="P238:Q238" xr:uid="{5312C0F6-4284-4E2D-9D3F-D61423A80B6D}">
      <formula1>"一般,特定,　"</formula1>
    </dataValidation>
    <dataValidation type="whole" imeMode="halfAlpha" allowBlank="1" showInputMessage="1" showErrorMessage="1" error="有効な数字を入力してください" sqref="R238:S238" xr:uid="{66ABC46E-909E-4F5C-B2FF-28C445FEA3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8:V238" xr:uid="{183E2B68-AC24-4F94-92E8-2B8E8601195F}">
      <formula1>-9999999999</formula1>
      <formula2>9999999999</formula2>
    </dataValidation>
    <dataValidation type="list" imeMode="halfAlpha" allowBlank="1" showInputMessage="1" showErrorMessage="1" error="リストから選択してください" sqref="L239:M239" xr:uid="{06D81D53-7D78-4B67-8245-021FB9F727BD}">
      <formula1>"○,　"</formula1>
    </dataValidation>
    <dataValidation type="list" imeMode="halfAlpha" allowBlank="1" showInputMessage="1" showErrorMessage="1" error="リストから選択してください" sqref="N239:O239" xr:uid="{E7E6D291-BAF7-422B-A176-B1395643F3F9}">
      <formula1>"1,2,3,4,5,6,7,8,9,10,　"</formula1>
    </dataValidation>
    <dataValidation type="list" imeMode="halfAlpha" allowBlank="1" showInputMessage="1" showErrorMessage="1" error="リストから選択してください" sqref="P239:Q239" xr:uid="{1380EF7F-D605-4772-86CA-70ABC5D63C6E}">
      <formula1>"一般,特定,　"</formula1>
    </dataValidation>
    <dataValidation type="whole" imeMode="halfAlpha" allowBlank="1" showInputMessage="1" showErrorMessage="1" error="有効な数字を入力してください" sqref="R239:S239" xr:uid="{F4F7BA8B-B420-4895-9F02-DE6EA52A5C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9:V239" xr:uid="{FF18082E-5CD9-4A88-9F7D-DF3A59CDC90B}">
      <formula1>-9999999999</formula1>
      <formula2>9999999999</formula2>
    </dataValidation>
    <dataValidation type="list" imeMode="halfAlpha" allowBlank="1" showInputMessage="1" showErrorMessage="1" error="リストから選択してください" sqref="L240:M240" xr:uid="{194002B5-3519-430B-918C-3BCB59B40B99}">
      <formula1>"○,　"</formula1>
    </dataValidation>
    <dataValidation type="list" imeMode="halfAlpha" allowBlank="1" showInputMessage="1" showErrorMessage="1" error="リストから選択してください" sqref="N240:O240" xr:uid="{DA472981-0309-4A63-AF43-E43283C3DA89}">
      <formula1>"1,2,3,4,5,6,7,8,9,10,　"</formula1>
    </dataValidation>
    <dataValidation type="list" imeMode="halfAlpha" allowBlank="1" showInputMessage="1" showErrorMessage="1" error="リストから選択してください" sqref="P240:Q240" xr:uid="{47B8BDB9-4553-41C2-9C7C-FA87D52B39B7}">
      <formula1>"一般,特定,　"</formula1>
    </dataValidation>
    <dataValidation type="whole" imeMode="halfAlpha" allowBlank="1" showInputMessage="1" showErrorMessage="1" error="有効な数字を入力してください" sqref="R240:S240" xr:uid="{ED1C8BA0-F020-441D-A249-409CB0EB9B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40:V240" xr:uid="{DD61E154-778A-465B-99A7-4630BB218D16}">
      <formula1>-9999999999</formula1>
      <formula2>9999999999</formula2>
    </dataValidation>
    <dataValidation type="list" imeMode="halfAlpha" allowBlank="1" showInputMessage="1" showErrorMessage="1" error="リストから選択してください" sqref="L241:M241" xr:uid="{2E5EF527-E6E7-4A20-93E4-0F7478698D52}">
      <formula1>"○,　"</formula1>
    </dataValidation>
    <dataValidation type="list" imeMode="halfAlpha" allowBlank="1" showInputMessage="1" showErrorMessage="1" error="リストから選択してください" sqref="N241:O241" xr:uid="{1E239906-FCBC-47AB-93E7-538751423FB2}">
      <formula1>"1,2,3,4,5,6,7,8,9,10,　"</formula1>
    </dataValidation>
    <dataValidation type="list" imeMode="halfAlpha" allowBlank="1" showInputMessage="1" showErrorMessage="1" error="リストから選択してください" sqref="P241:Q241" xr:uid="{BFC8DB81-77AF-4C1D-B155-9C12BDE46E0A}">
      <formula1>"一般,特定,　"</formula1>
    </dataValidation>
    <dataValidation type="whole" imeMode="halfAlpha" allowBlank="1" showInputMessage="1" showErrorMessage="1" error="有効な数字を入力してください" sqref="R241:S241" xr:uid="{A7725A21-12CC-44B0-AFA8-64652DF2BA7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41:V241" xr:uid="{5100B1A7-2853-4962-A341-5278B5C265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W241:Y241" xr:uid="{45083C8D-01CC-41B9-A984-A578A80AAAAB}">
      <formula1>-9999999999</formula1>
      <formula2>9999999999</formula2>
    </dataValidation>
    <dataValidation type="list" imeMode="halfAlpha" allowBlank="1" showInputMessage="1" showErrorMessage="1" error="リストから選択してください" sqref="L242:M242" xr:uid="{4A2157A4-4C59-4AE9-9277-E9951F1C0D04}">
      <formula1>"○,　"</formula1>
    </dataValidation>
    <dataValidation type="list" imeMode="halfAlpha" allowBlank="1" showInputMessage="1" showErrorMessage="1" error="リストから選択してください" sqref="N242:O242" xr:uid="{A02A5F8D-2F04-4A25-BA00-C8480CAD2CAF}">
      <formula1>"1,2,3,4,5,6,7,8,9,10,　"</formula1>
    </dataValidation>
    <dataValidation type="list" imeMode="halfAlpha" allowBlank="1" showInputMessage="1" showErrorMessage="1" error="リストから選択してください" sqref="P242:Q242" xr:uid="{BF7A3541-0D07-40B8-B3AE-3D63BBADB2AB}">
      <formula1>"一般,特定,　"</formula1>
    </dataValidation>
    <dataValidation type="whole" imeMode="halfAlpha" allowBlank="1" showInputMessage="1" showErrorMessage="1" error="有効な数字を入力してください" sqref="R242:S242" xr:uid="{F0F32A13-82CC-4DE2-8D1A-D26097BBE4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42:V242" xr:uid="{5E72ED81-C81D-4D63-857B-73C26372B5D0}">
      <formula1>-9999999999</formula1>
      <formula2>9999999999</formula2>
    </dataValidation>
    <dataValidation type="list" imeMode="halfAlpha" allowBlank="1" showInputMessage="1" showErrorMessage="1" error="リストから選択してください" sqref="L243:M243" xr:uid="{15FD2F30-6E93-4BAD-A8CF-B1C6DDE98D59}">
      <formula1>"○,　"</formula1>
    </dataValidation>
    <dataValidation type="list" imeMode="halfAlpha" allowBlank="1" showInputMessage="1" showErrorMessage="1" error="リストから選択してください" sqref="N243:O243" xr:uid="{21310ADE-C540-4DA5-93D7-5C5541CA2FBC}">
      <formula1>"1,2,3,4,5,6,7,8,9,10,　"</formula1>
    </dataValidation>
    <dataValidation type="list" imeMode="halfAlpha" allowBlank="1" showInputMessage="1" showErrorMessage="1" error="リストから選択してください" sqref="P243:Q243" xr:uid="{EA7E352A-34AF-4381-A2F6-680C2A964425}">
      <formula1>"一般,特定,　"</formula1>
    </dataValidation>
    <dataValidation type="whole" imeMode="halfAlpha" allowBlank="1" showInputMessage="1" showErrorMessage="1" error="有効な数字を入力してください" sqref="R243:S243" xr:uid="{188F7ECD-B314-4E1D-AF8E-1A2315A4A7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43:V243" xr:uid="{EBC77A80-21CA-49AE-9763-E1972038714D}">
      <formula1>-9999999999</formula1>
      <formula2>9999999999</formula2>
    </dataValidation>
    <dataValidation type="list" imeMode="halfAlpha" allowBlank="1" showInputMessage="1" showErrorMessage="1" error="リストから選択してください" sqref="L244:M244" xr:uid="{DCD3F907-7685-4F88-A69A-9973C116BFC3}">
      <formula1>"○,　"</formula1>
    </dataValidation>
    <dataValidation type="list" imeMode="halfAlpha" allowBlank="1" showInputMessage="1" showErrorMessage="1" error="リストから選択してください" sqref="N244:O244" xr:uid="{49171B56-F2E6-4DDD-8397-FDC785F526C2}">
      <formula1>"1,2,3,4,5,6,7,8,9,10,　"</formula1>
    </dataValidation>
    <dataValidation type="list" imeMode="halfAlpha" allowBlank="1" showInputMessage="1" showErrorMessage="1" error="リストから選択してください" sqref="P244:Q244" xr:uid="{4C3F33B5-9E39-4244-9E54-8C37515FD01E}">
      <formula1>"一般,特定,　"</formula1>
    </dataValidation>
    <dataValidation type="whole" imeMode="halfAlpha" allowBlank="1" showInputMessage="1" showErrorMessage="1" error="有効な数字を入力してください" sqref="R244:S244" xr:uid="{1620CF09-0FAB-488C-A13C-3583C00F42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44:V244" xr:uid="{B8979FC2-8943-4978-9967-BA66AAB92916}">
      <formula1>-9999999999</formula1>
      <formula2>9999999999</formula2>
    </dataValidation>
    <dataValidation type="whole" imeMode="halfAlpha" allowBlank="1" showInputMessage="1" showErrorMessage="1" error="有効な数字を入力してください" sqref="I250:M250" xr:uid="{2C287A7C-EE04-4FBD-9EE8-41485DCE4C68}">
      <formula1>0</formula1>
      <formula2>9999999999</formula2>
    </dataValidation>
    <dataValidation type="whole" imeMode="halfAlpha" allowBlank="1" showInputMessage="1" showErrorMessage="1" error="有効な数字を入力してください" sqref="I251:M251" xr:uid="{7A31710F-5FD1-488D-BAE8-B9205FD56E6A}">
      <formula1>0</formula1>
      <formula2>9999999999</formula2>
    </dataValidation>
    <dataValidation type="whole" imeMode="halfAlpha" allowBlank="1" showInputMessage="1" showErrorMessage="1" error="有効な数字を入力してください" sqref="I252:M252" xr:uid="{4EBDD198-187A-4D0C-94B5-DA448A836F95}">
      <formula1>0</formula1>
      <formula2>9999999999</formula2>
    </dataValidation>
    <dataValidation type="whole" imeMode="halfAlpha" allowBlank="1" showInputMessage="1" showErrorMessage="1" error="有効な数字を入力してください" sqref="I253:M253" xr:uid="{FCE93EAD-E520-4FAF-A820-BD205ACEAC09}">
      <formula1>0</formula1>
      <formula2>9999999999</formula2>
    </dataValidation>
    <dataValidation type="list" imeMode="halfAlpha" allowBlank="1" showInputMessage="1" showErrorMessage="1" error="リストから選択してください" sqref="I255:M255" xr:uid="{95F7EAA1-B9F4-4864-854A-3BCD06129534}">
      <formula1>"有,無,　"</formula1>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70" customWidth="1"/>
    <col min="2" max="16384" width="9" style="70"/>
  </cols>
  <sheetData>
    <row r="1" spans="1:1" x14ac:dyDescent="0.15">
      <c r="A1" s="7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70" t="str">
        <f>"@神奈川県@和歌山県@鹿児島県@"</f>
        <v>@神奈川県@和歌山県@鹿児島県@</v>
      </c>
    </row>
    <row r="3" spans="1:1" x14ac:dyDescent="0.15">
      <c r="A3" s="70" t="s">
        <v>165</v>
      </c>
    </row>
    <row r="4" spans="1:1" x14ac:dyDescent="0.15">
      <c r="A4" s="70" t="s">
        <v>166</v>
      </c>
    </row>
    <row r="10" spans="1:1" x14ac:dyDescent="0.15">
      <c r="A10" s="41" t="s">
        <v>154</v>
      </c>
    </row>
    <row r="11" spans="1:1" x14ac:dyDescent="0.15">
      <c r="A11" s="41" t="s">
        <v>16</v>
      </c>
    </row>
    <row r="12" spans="1:1" x14ac:dyDescent="0.15">
      <c r="A12" s="41" t="s">
        <v>17</v>
      </c>
    </row>
    <row r="13" spans="1:1" x14ac:dyDescent="0.15">
      <c r="A13" s="41" t="s">
        <v>18</v>
      </c>
    </row>
    <row r="14" spans="1:1" x14ac:dyDescent="0.15">
      <c r="A14" s="41" t="s">
        <v>19</v>
      </c>
    </row>
    <row r="15" spans="1:1" x14ac:dyDescent="0.15">
      <c r="A15" s="41" t="s">
        <v>20</v>
      </c>
    </row>
    <row r="16" spans="1:1" x14ac:dyDescent="0.15">
      <c r="A16" s="41" t="s">
        <v>21</v>
      </c>
    </row>
    <row r="17" spans="1:1" x14ac:dyDescent="0.15">
      <c r="A17" s="41" t="s">
        <v>22</v>
      </c>
    </row>
    <row r="18" spans="1:1" x14ac:dyDescent="0.15">
      <c r="A18" s="41" t="s">
        <v>23</v>
      </c>
    </row>
    <row r="19" spans="1:1" x14ac:dyDescent="0.15">
      <c r="A19" s="41" t="s">
        <v>24</v>
      </c>
    </row>
    <row r="20" spans="1:1" x14ac:dyDescent="0.15">
      <c r="A20" s="41" t="s">
        <v>25</v>
      </c>
    </row>
    <row r="21" spans="1:1" x14ac:dyDescent="0.15">
      <c r="A21" s="41" t="s">
        <v>26</v>
      </c>
    </row>
    <row r="22" spans="1:1" x14ac:dyDescent="0.15">
      <c r="A22" s="41" t="s">
        <v>27</v>
      </c>
    </row>
    <row r="23" spans="1:1" x14ac:dyDescent="0.15">
      <c r="A23" s="41" t="s">
        <v>28</v>
      </c>
    </row>
    <row r="24" spans="1:1" x14ac:dyDescent="0.15">
      <c r="A24" s="41" t="s">
        <v>29</v>
      </c>
    </row>
    <row r="25" spans="1:1" x14ac:dyDescent="0.15">
      <c r="A25" s="41" t="s">
        <v>30</v>
      </c>
    </row>
    <row r="26" spans="1:1" x14ac:dyDescent="0.15">
      <c r="A26" s="41" t="s">
        <v>31</v>
      </c>
    </row>
    <row r="27" spans="1:1" x14ac:dyDescent="0.15">
      <c r="A27" s="41" t="s">
        <v>32</v>
      </c>
    </row>
    <row r="28" spans="1:1" x14ac:dyDescent="0.15">
      <c r="A28" s="41" t="s">
        <v>33</v>
      </c>
    </row>
    <row r="29" spans="1:1" x14ac:dyDescent="0.15">
      <c r="A29" s="41" t="s">
        <v>34</v>
      </c>
    </row>
    <row r="30" spans="1:1" x14ac:dyDescent="0.15">
      <c r="A30" s="41" t="s">
        <v>35</v>
      </c>
    </row>
    <row r="31" spans="1:1" x14ac:dyDescent="0.15">
      <c r="A31" s="41" t="s">
        <v>36</v>
      </c>
    </row>
    <row r="32" spans="1:1" x14ac:dyDescent="0.15">
      <c r="A32" s="41" t="s">
        <v>37</v>
      </c>
    </row>
    <row r="33" spans="1:1" x14ac:dyDescent="0.15">
      <c r="A33" s="41" t="s">
        <v>38</v>
      </c>
    </row>
    <row r="34" spans="1:1" x14ac:dyDescent="0.15">
      <c r="A34" s="41" t="s">
        <v>39</v>
      </c>
    </row>
    <row r="35" spans="1:1" x14ac:dyDescent="0.15">
      <c r="A35" s="41" t="s">
        <v>40</v>
      </c>
    </row>
    <row r="36" spans="1:1" x14ac:dyDescent="0.15">
      <c r="A36" s="41" t="s">
        <v>41</v>
      </c>
    </row>
    <row r="37" spans="1:1" x14ac:dyDescent="0.15">
      <c r="A37" s="41" t="s">
        <v>42</v>
      </c>
    </row>
    <row r="38" spans="1:1" x14ac:dyDescent="0.15">
      <c r="A38" s="41" t="s">
        <v>43</v>
      </c>
    </row>
    <row r="39" spans="1:1" x14ac:dyDescent="0.15">
      <c r="A39" s="41" t="s">
        <v>44</v>
      </c>
    </row>
    <row r="40" spans="1:1" x14ac:dyDescent="0.15">
      <c r="A40" s="41" t="s">
        <v>45</v>
      </c>
    </row>
    <row r="41" spans="1:1" x14ac:dyDescent="0.15">
      <c r="A41" s="41" t="s">
        <v>46</v>
      </c>
    </row>
    <row r="42" spans="1:1" x14ac:dyDescent="0.15">
      <c r="A42" s="41" t="s">
        <v>47</v>
      </c>
    </row>
    <row r="43" spans="1:1" x14ac:dyDescent="0.15">
      <c r="A43" s="41" t="s">
        <v>48</v>
      </c>
    </row>
    <row r="44" spans="1:1" x14ac:dyDescent="0.15">
      <c r="A44" s="41" t="s">
        <v>49</v>
      </c>
    </row>
    <row r="45" spans="1:1" x14ac:dyDescent="0.15">
      <c r="A45" s="41" t="s">
        <v>50</v>
      </c>
    </row>
    <row r="46" spans="1:1" x14ac:dyDescent="0.15">
      <c r="A46" s="41" t="s">
        <v>51</v>
      </c>
    </row>
    <row r="47" spans="1:1" x14ac:dyDescent="0.15">
      <c r="A47" s="41" t="s">
        <v>52</v>
      </c>
    </row>
    <row r="48" spans="1:1" x14ac:dyDescent="0.15">
      <c r="A48" s="41" t="s">
        <v>53</v>
      </c>
    </row>
    <row r="49" spans="1:1" x14ac:dyDescent="0.15">
      <c r="A49" s="41" t="s">
        <v>54</v>
      </c>
    </row>
    <row r="50" spans="1:1" x14ac:dyDescent="0.15">
      <c r="A50" s="41" t="s">
        <v>55</v>
      </c>
    </row>
    <row r="51" spans="1:1" x14ac:dyDescent="0.15">
      <c r="A51" s="41" t="s">
        <v>56</v>
      </c>
    </row>
    <row r="52" spans="1:1" x14ac:dyDescent="0.15">
      <c r="A52" s="41" t="s">
        <v>57</v>
      </c>
    </row>
    <row r="53" spans="1:1" x14ac:dyDescent="0.15">
      <c r="A53" s="41" t="s">
        <v>58</v>
      </c>
    </row>
    <row r="54" spans="1:1" x14ac:dyDescent="0.15">
      <c r="A54" s="41" t="s">
        <v>59</v>
      </c>
    </row>
    <row r="55" spans="1:1" x14ac:dyDescent="0.15">
      <c r="A55" s="41" t="s">
        <v>60</v>
      </c>
    </row>
    <row r="56" spans="1:1" x14ac:dyDescent="0.15">
      <c r="A56" s="41" t="s">
        <v>61</v>
      </c>
    </row>
    <row r="57" spans="1:1" x14ac:dyDescent="0.15">
      <c r="A57" s="41" t="s">
        <v>62</v>
      </c>
    </row>
  </sheetData>
  <sheetProtection algorithmName="SHA-512" hashValue="x3vRGXIPf6mVJQl5ZTFjt7x8pUJZZx4aGsoXZAyVc/cj/EgsmcogTXDv1Jr2BLWOdlDSx4SN1YUX62Gq5lRJlw==" saltValue="XsxpxjWnkVMuT8TsA2jEK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